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05"/>
  <workbookPr codeName="ThisWorkbook"/>
  <mc:AlternateContent xmlns:mc="http://schemas.openxmlformats.org/markup-compatibility/2006">
    <mc:Choice Requires="x15">
      <x15ac:absPath xmlns:x15ac="http://schemas.microsoft.com/office/spreadsheetml/2010/11/ac" url="C:\Users\NRC07\Desktop\FWAs\Housing unit rehab FWA-Tech Package\LOT 1\"/>
    </mc:Choice>
  </mc:AlternateContent>
  <xr:revisionPtr revIDLastSave="0" documentId="11_193125DA8C86ED754CFB6B0935D8BAB17572E643" xr6:coauthVersionLast="47" xr6:coauthVersionMax="47" xr10:uidLastSave="{00000000-0000-0000-0000-000000000000}"/>
  <bookViews>
    <workbookView xWindow="0" yWindow="0" windowWidth="28800" windowHeight="12435" firstSheet="2" activeTab="2" xr2:uid="{00000000-000D-0000-FFFF-FFFF00000000}"/>
  </bookViews>
  <sheets>
    <sheet name="Main" sheetId="2" state="hidden" r:id="rId1"/>
    <sheet name="TOTAL BOQ " sheetId="29" state="hidden" r:id="rId2"/>
    <sheet name="TOTAL BoQ" sheetId="147" r:id="rId3"/>
    <sheet name="592" sheetId="45" state="hidden" r:id="rId4"/>
    <sheet name="5" sheetId="60" state="hidden" r:id="rId5"/>
    <sheet name="6" sheetId="61" state="hidden" r:id="rId6"/>
    <sheet name="7" sheetId="59" state="hidden" r:id="rId7"/>
    <sheet name="8" sheetId="63" state="hidden" r:id="rId8"/>
    <sheet name="9" sheetId="64" state="hidden" r:id="rId9"/>
    <sheet name="10" sheetId="65" state="hidden" r:id="rId10"/>
    <sheet name="11" sheetId="66" state="hidden" r:id="rId11"/>
    <sheet name="12" sheetId="67" state="hidden" r:id="rId12"/>
    <sheet name="13" sheetId="68" state="hidden" r:id="rId13"/>
    <sheet name="14" sheetId="69" state="hidden" r:id="rId14"/>
    <sheet name="15" sheetId="70" state="hidden" r:id="rId15"/>
    <sheet name="16" sheetId="71" state="hidden" r:id="rId16"/>
    <sheet name="17" sheetId="72" state="hidden" r:id="rId17"/>
    <sheet name="18" sheetId="73" state="hidden" r:id="rId18"/>
    <sheet name="19" sheetId="74" state="hidden" r:id="rId19"/>
    <sheet name="20" sheetId="75" state="hidden" r:id="rId20"/>
    <sheet name="21" sheetId="76" state="hidden" r:id="rId21"/>
    <sheet name="22" sheetId="77" state="hidden" r:id="rId22"/>
    <sheet name="23" sheetId="78" state="hidden" r:id="rId23"/>
    <sheet name="24" sheetId="79" state="hidden" r:id="rId24"/>
    <sheet name="25" sheetId="80" state="hidden" r:id="rId25"/>
    <sheet name="26" sheetId="81" state="hidden" r:id="rId26"/>
    <sheet name="27" sheetId="82" state="hidden" r:id="rId27"/>
    <sheet name="28" sheetId="83" state="hidden" r:id="rId28"/>
    <sheet name="29" sheetId="84" state="hidden" r:id="rId29"/>
    <sheet name="30" sheetId="85" state="hidden" r:id="rId30"/>
    <sheet name="Total Quantities" sheetId="25" state="hidden" r:id="rId31"/>
  </sheets>
  <definedNames>
    <definedName name="_xlnm.Print_Area" localSheetId="9">'10'!$A$1:$K$70</definedName>
    <definedName name="_xlnm.Print_Area" localSheetId="10">'11'!$A$1:$K$70</definedName>
    <definedName name="_xlnm.Print_Area" localSheetId="11">'12'!$A$1:$K$70</definedName>
    <definedName name="_xlnm.Print_Area" localSheetId="12">'13'!$A$1:$K$70</definedName>
    <definedName name="_xlnm.Print_Area" localSheetId="13">'14'!$A$1:$K$70</definedName>
    <definedName name="_xlnm.Print_Area" localSheetId="14">'15'!$A$1:$K$70</definedName>
    <definedName name="_xlnm.Print_Area" localSheetId="15">'16'!$A$1:$K$70</definedName>
    <definedName name="_xlnm.Print_Area" localSheetId="16">'17'!$A$1:$K$69</definedName>
    <definedName name="_xlnm.Print_Area" localSheetId="17">'18'!$A$1:$K$70</definedName>
    <definedName name="_xlnm.Print_Area" localSheetId="18">'19'!$A$1:$K$70</definedName>
    <definedName name="_xlnm.Print_Area" localSheetId="19">'20'!$A$1:$K$70</definedName>
    <definedName name="_xlnm.Print_Area" localSheetId="20">'21'!$A$1:$K$70</definedName>
    <definedName name="_xlnm.Print_Area" localSheetId="21">'22'!$A$1:$K$70</definedName>
    <definedName name="_xlnm.Print_Area" localSheetId="22">'23'!$A$1:$K$70</definedName>
    <definedName name="_xlnm.Print_Area" localSheetId="23">'24'!$A$1:$K$70</definedName>
    <definedName name="_xlnm.Print_Area" localSheetId="24">'25'!$A$1:$K$70</definedName>
    <definedName name="_xlnm.Print_Area" localSheetId="25">'26'!$A$1:$K$70</definedName>
    <definedName name="_xlnm.Print_Area" localSheetId="26">'27'!$A$1:$K$70</definedName>
    <definedName name="_xlnm.Print_Area" localSheetId="27">'28'!$A$1:$K$70</definedName>
    <definedName name="_xlnm.Print_Area" localSheetId="28">'29'!$A$1:$K$70</definedName>
    <definedName name="_xlnm.Print_Area" localSheetId="29">'30'!$A$1:$K$70</definedName>
    <definedName name="_xlnm.Print_Area" localSheetId="4">'5'!$A$1:$K$70</definedName>
    <definedName name="_xlnm.Print_Area" localSheetId="3">'592'!$A$1:$K$70</definedName>
    <definedName name="_xlnm.Print_Area" localSheetId="5">'6'!$A$1:$K$70</definedName>
    <definedName name="_xlnm.Print_Area" localSheetId="6">'7'!$A$1:$K$70</definedName>
    <definedName name="_xlnm.Print_Area" localSheetId="7">'8'!$A$1:$K$70</definedName>
    <definedName name="_xlnm.Print_Area" localSheetId="8">'9'!$A$1:$K$70</definedName>
    <definedName name="_xlnm.Print_Area" localSheetId="0">Main!$A$1:$F$37</definedName>
    <definedName name="_xlnm.Print_Area" localSheetId="2">'TOTAL BoQ'!$A$1:$E$126</definedName>
    <definedName name="_xlnm.Print_Area" localSheetId="1">'TOTAL BOQ '!$A$1:$K$70</definedName>
    <definedName name="_xlnm.Print_Area" localSheetId="30">'Total Quantities'!$A$1:$K$70</definedName>
    <definedName name="_xlnm.Print_Titles" localSheetId="9">'10'!$1:$6</definedName>
    <definedName name="_xlnm.Print_Titles" localSheetId="10">'11'!$1:$6</definedName>
    <definedName name="_xlnm.Print_Titles" localSheetId="11">'12'!$1:$6</definedName>
    <definedName name="_xlnm.Print_Titles" localSheetId="12">'13'!$1:$6</definedName>
    <definedName name="_xlnm.Print_Titles" localSheetId="13">'14'!$1:$6</definedName>
    <definedName name="_xlnm.Print_Titles" localSheetId="14">'15'!$1:$6</definedName>
    <definedName name="_xlnm.Print_Titles" localSheetId="15">'16'!$1:$6</definedName>
    <definedName name="_xlnm.Print_Titles" localSheetId="16">'17'!$1:$6</definedName>
    <definedName name="_xlnm.Print_Titles" localSheetId="17">'18'!$1:$6</definedName>
    <definedName name="_xlnm.Print_Titles" localSheetId="18">'19'!$1:$6</definedName>
    <definedName name="_xlnm.Print_Titles" localSheetId="19">'20'!$1:$6</definedName>
    <definedName name="_xlnm.Print_Titles" localSheetId="20">'21'!$1:$6</definedName>
    <definedName name="_xlnm.Print_Titles" localSheetId="21">'22'!$1:$6</definedName>
    <definedName name="_xlnm.Print_Titles" localSheetId="22">'23'!$1:$6</definedName>
    <definedName name="_xlnm.Print_Titles" localSheetId="23">'24'!$1:$6</definedName>
    <definedName name="_xlnm.Print_Titles" localSheetId="24">'25'!$1:$6</definedName>
    <definedName name="_xlnm.Print_Titles" localSheetId="25">'26'!$1:$6</definedName>
    <definedName name="_xlnm.Print_Titles" localSheetId="26">'27'!$1:$6</definedName>
    <definedName name="_xlnm.Print_Titles" localSheetId="27">'28'!$1:$6</definedName>
    <definedName name="_xlnm.Print_Titles" localSheetId="28">'29'!$1:$6</definedName>
    <definedName name="_xlnm.Print_Titles" localSheetId="29">'30'!$1:$6</definedName>
    <definedName name="_xlnm.Print_Titles" localSheetId="4">'5'!$1:$6</definedName>
    <definedName name="_xlnm.Print_Titles" localSheetId="3">'592'!$1:$6</definedName>
    <definedName name="_xlnm.Print_Titles" localSheetId="5">'6'!$1:$6</definedName>
    <definedName name="_xlnm.Print_Titles" localSheetId="6">'7'!$1:$6</definedName>
    <definedName name="_xlnm.Print_Titles" localSheetId="7">'8'!$1:$6</definedName>
    <definedName name="_xlnm.Print_Titles" localSheetId="8">'9'!$1:$6</definedName>
    <definedName name="_xlnm.Print_Titles" localSheetId="2">'TOTAL BoQ'!$1:$6</definedName>
    <definedName name="_xlnm.Print_Titles" localSheetId="1">'TOTAL BOQ '!$1:$6</definedName>
    <definedName name="_xlnm.Print_Titles" localSheetId="30">'Total Quantities'!$1:$6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20" i="147" l="1"/>
  <c r="E121" i="147"/>
  <c r="E122" i="147"/>
  <c r="E123" i="147"/>
  <c r="E119" i="147"/>
  <c r="E124" i="147" s="1"/>
  <c r="E102" i="147"/>
  <c r="E103" i="147"/>
  <c r="E104" i="147"/>
  <c r="E105" i="147"/>
  <c r="E106" i="147"/>
  <c r="E107" i="147"/>
  <c r="E108" i="147"/>
  <c r="E109" i="147"/>
  <c r="E110" i="147"/>
  <c r="E111" i="147"/>
  <c r="E112" i="147"/>
  <c r="E113" i="147"/>
  <c r="E114" i="147"/>
  <c r="E115" i="147"/>
  <c r="E116" i="147"/>
  <c r="E101" i="147"/>
  <c r="E117" i="147" s="1"/>
  <c r="E98" i="147"/>
  <c r="E97" i="147"/>
  <c r="E99" i="147" s="1"/>
  <c r="E69" i="147"/>
  <c r="E70" i="147"/>
  <c r="E71" i="147"/>
  <c r="E72" i="147"/>
  <c r="E73" i="147"/>
  <c r="E74" i="147"/>
  <c r="E75" i="147"/>
  <c r="E76" i="147"/>
  <c r="E77" i="147"/>
  <c r="E78" i="147"/>
  <c r="E79" i="147"/>
  <c r="E80" i="147"/>
  <c r="E81" i="147"/>
  <c r="E82" i="147"/>
  <c r="E83" i="147"/>
  <c r="E84" i="147"/>
  <c r="E85" i="147"/>
  <c r="E86" i="147"/>
  <c r="E87" i="147"/>
  <c r="E88" i="147"/>
  <c r="E89" i="147"/>
  <c r="E90" i="147"/>
  <c r="E91" i="147"/>
  <c r="E92" i="147"/>
  <c r="E93" i="147"/>
  <c r="E94" i="147"/>
  <c r="E68" i="147"/>
  <c r="E95" i="147" s="1"/>
  <c r="E65" i="147"/>
  <c r="E64" i="147"/>
  <c r="E66" i="147" s="1"/>
  <c r="E56" i="147"/>
  <c r="E57" i="147"/>
  <c r="E58" i="147"/>
  <c r="E59" i="147"/>
  <c r="E60" i="147"/>
  <c r="E61" i="147"/>
  <c r="E55" i="147"/>
  <c r="E62" i="147" s="1"/>
  <c r="E44" i="147"/>
  <c r="E45" i="147"/>
  <c r="E46" i="147"/>
  <c r="E47" i="147"/>
  <c r="E48" i="147"/>
  <c r="E49" i="147"/>
  <c r="E50" i="147"/>
  <c r="E51" i="147"/>
  <c r="E52" i="147"/>
  <c r="E43" i="147"/>
  <c r="E53" i="147" s="1"/>
  <c r="E39" i="147"/>
  <c r="E40" i="147"/>
  <c r="E38" i="147"/>
  <c r="E41" i="147" s="1"/>
  <c r="E33" i="147"/>
  <c r="E34" i="147"/>
  <c r="E35" i="147"/>
  <c r="E32" i="147"/>
  <c r="E36" i="147" s="1"/>
  <c r="E25" i="147"/>
  <c r="E26" i="147"/>
  <c r="E27" i="147"/>
  <c r="E28" i="147"/>
  <c r="E29" i="147"/>
  <c r="E24" i="147"/>
  <c r="E30" i="147" s="1"/>
  <c r="E19" i="147"/>
  <c r="E20" i="147"/>
  <c r="E21" i="147"/>
  <c r="E18" i="147"/>
  <c r="E22" i="147" s="1"/>
  <c r="E9" i="147"/>
  <c r="E10" i="147"/>
  <c r="E11" i="147"/>
  <c r="E12" i="147"/>
  <c r="E13" i="147"/>
  <c r="E14" i="147"/>
  <c r="E15" i="147"/>
  <c r="E8" i="147"/>
  <c r="E16" i="147" s="1"/>
  <c r="E125" i="147" s="1"/>
  <c r="I9" i="29" l="1"/>
  <c r="I15" i="29"/>
  <c r="I16" i="29"/>
  <c r="I18" i="29"/>
  <c r="I19" i="29"/>
  <c r="I20" i="29"/>
  <c r="I21" i="29"/>
  <c r="I22" i="29"/>
  <c r="I23" i="29"/>
  <c r="I25" i="29"/>
  <c r="I29" i="29"/>
  <c r="I31" i="29"/>
  <c r="I32" i="29"/>
  <c r="I34" i="29"/>
  <c r="I35" i="29"/>
  <c r="I36" i="29"/>
  <c r="I37" i="29"/>
  <c r="I38" i="29"/>
  <c r="I39" i="29"/>
  <c r="I40" i="29"/>
  <c r="I41" i="29"/>
  <c r="I42" i="29"/>
  <c r="I43" i="29"/>
  <c r="I44" i="29"/>
  <c r="I45" i="29"/>
  <c r="I46" i="29"/>
  <c r="I47" i="29"/>
  <c r="I48" i="29"/>
  <c r="I49" i="29"/>
  <c r="I50" i="29"/>
  <c r="I51" i="29"/>
  <c r="I53" i="29"/>
  <c r="I54" i="29"/>
  <c r="I56" i="29"/>
  <c r="I57" i="29"/>
  <c r="I58" i="29"/>
  <c r="I59" i="29"/>
  <c r="I60" i="29"/>
  <c r="I61" i="29"/>
  <c r="I62" i="29"/>
  <c r="I63" i="29"/>
  <c r="I64" i="29"/>
  <c r="I65" i="29"/>
  <c r="I66" i="29"/>
  <c r="I67" i="29"/>
  <c r="C26" i="2"/>
  <c r="C25" i="2"/>
  <c r="C24" i="2"/>
  <c r="K67" i="85"/>
  <c r="K66" i="85"/>
  <c r="K65" i="85"/>
  <c r="K64" i="85"/>
  <c r="K63" i="85"/>
  <c r="K62" i="85"/>
  <c r="K61" i="85"/>
  <c r="K60" i="85"/>
  <c r="K59" i="85"/>
  <c r="K58" i="85"/>
  <c r="K57" i="85"/>
  <c r="K56" i="85"/>
  <c r="K54" i="85"/>
  <c r="K53" i="85"/>
  <c r="K51" i="85"/>
  <c r="K50" i="85"/>
  <c r="K49" i="85"/>
  <c r="K48" i="85"/>
  <c r="K47" i="85"/>
  <c r="K46" i="85"/>
  <c r="K45" i="85"/>
  <c r="K44" i="85"/>
  <c r="K43" i="85"/>
  <c r="K42" i="85"/>
  <c r="K41" i="85"/>
  <c r="K40" i="85"/>
  <c r="K39" i="85"/>
  <c r="K38" i="85"/>
  <c r="K37" i="85"/>
  <c r="K36" i="85"/>
  <c r="K35" i="85"/>
  <c r="K34" i="85"/>
  <c r="K32" i="85"/>
  <c r="K31" i="85"/>
  <c r="K29" i="85"/>
  <c r="K28" i="85"/>
  <c r="K27" i="85"/>
  <c r="K26" i="85"/>
  <c r="K25" i="85"/>
  <c r="K23" i="85"/>
  <c r="K22" i="85"/>
  <c r="K21" i="85"/>
  <c r="K20" i="85"/>
  <c r="K19" i="85"/>
  <c r="K18" i="85"/>
  <c r="K16" i="85"/>
  <c r="K15" i="85"/>
  <c r="K14" i="85"/>
  <c r="K13" i="85"/>
  <c r="K12" i="85"/>
  <c r="K11" i="85"/>
  <c r="K9" i="85"/>
  <c r="K8" i="85"/>
  <c r="K67" i="84"/>
  <c r="K66" i="84"/>
  <c r="K65" i="84"/>
  <c r="K64" i="84"/>
  <c r="K63" i="84"/>
  <c r="K62" i="84"/>
  <c r="K61" i="84"/>
  <c r="K60" i="84"/>
  <c r="K59" i="84"/>
  <c r="K58" i="84"/>
  <c r="K57" i="84"/>
  <c r="K56" i="84"/>
  <c r="K54" i="84"/>
  <c r="K53" i="84"/>
  <c r="K51" i="84"/>
  <c r="K50" i="84"/>
  <c r="K49" i="84"/>
  <c r="K48" i="84"/>
  <c r="K47" i="84"/>
  <c r="K46" i="84"/>
  <c r="K45" i="84"/>
  <c r="K44" i="84"/>
  <c r="K43" i="84"/>
  <c r="K42" i="84"/>
  <c r="K41" i="84"/>
  <c r="K40" i="84"/>
  <c r="K39" i="84"/>
  <c r="K38" i="84"/>
  <c r="K37" i="84"/>
  <c r="K36" i="84"/>
  <c r="K35" i="84"/>
  <c r="K34" i="84"/>
  <c r="K32" i="84"/>
  <c r="K31" i="84"/>
  <c r="K29" i="84"/>
  <c r="K28" i="84"/>
  <c r="K27" i="84"/>
  <c r="K26" i="84"/>
  <c r="K25" i="84"/>
  <c r="K23" i="84"/>
  <c r="K22" i="84"/>
  <c r="K21" i="84"/>
  <c r="K20" i="84"/>
  <c r="K19" i="84"/>
  <c r="K18" i="84"/>
  <c r="K16" i="84"/>
  <c r="K15" i="84"/>
  <c r="K14" i="84"/>
  <c r="K13" i="84"/>
  <c r="K12" i="84"/>
  <c r="K11" i="84"/>
  <c r="K9" i="84"/>
  <c r="K8" i="84"/>
  <c r="K67" i="83"/>
  <c r="K66" i="83"/>
  <c r="K65" i="83"/>
  <c r="K64" i="83"/>
  <c r="K63" i="83"/>
  <c r="K62" i="83"/>
  <c r="K61" i="83"/>
  <c r="K60" i="83"/>
  <c r="K59" i="83"/>
  <c r="K58" i="83"/>
  <c r="K57" i="83"/>
  <c r="K56" i="83"/>
  <c r="K54" i="83"/>
  <c r="K53" i="83"/>
  <c r="K51" i="83"/>
  <c r="K50" i="83"/>
  <c r="K49" i="83"/>
  <c r="K48" i="83"/>
  <c r="K47" i="83"/>
  <c r="K46" i="83"/>
  <c r="K45" i="83"/>
  <c r="K44" i="83"/>
  <c r="K43" i="83"/>
  <c r="K42" i="83"/>
  <c r="K41" i="83"/>
  <c r="K40" i="83"/>
  <c r="K39" i="83"/>
  <c r="K38" i="83"/>
  <c r="K37" i="83"/>
  <c r="K36" i="83"/>
  <c r="K35" i="83"/>
  <c r="K34" i="83"/>
  <c r="K32" i="83"/>
  <c r="K31" i="83"/>
  <c r="K29" i="83"/>
  <c r="K28" i="83"/>
  <c r="K27" i="83"/>
  <c r="K26" i="83"/>
  <c r="K25" i="83"/>
  <c r="K23" i="83"/>
  <c r="K22" i="83"/>
  <c r="K21" i="83"/>
  <c r="K20" i="83"/>
  <c r="K19" i="83"/>
  <c r="K18" i="83"/>
  <c r="K16" i="83"/>
  <c r="K15" i="83"/>
  <c r="K14" i="83"/>
  <c r="K13" i="83"/>
  <c r="K12" i="83"/>
  <c r="K11" i="83"/>
  <c r="K9" i="83"/>
  <c r="K8" i="83"/>
  <c r="K69" i="83" s="1"/>
  <c r="E33" i="2" s="1"/>
  <c r="F33" i="2" s="1"/>
  <c r="K67" i="82"/>
  <c r="K66" i="82"/>
  <c r="K65" i="82"/>
  <c r="K64" i="82"/>
  <c r="K63" i="82"/>
  <c r="K62" i="82"/>
  <c r="K61" i="82"/>
  <c r="K60" i="82"/>
  <c r="K59" i="82"/>
  <c r="K58" i="82"/>
  <c r="K57" i="82"/>
  <c r="K56" i="82"/>
  <c r="K54" i="82"/>
  <c r="K53" i="82"/>
  <c r="K51" i="82"/>
  <c r="K50" i="82"/>
  <c r="K49" i="82"/>
  <c r="K48" i="82"/>
  <c r="K47" i="82"/>
  <c r="K46" i="82"/>
  <c r="K45" i="82"/>
  <c r="K44" i="82"/>
  <c r="K43" i="82"/>
  <c r="K42" i="82"/>
  <c r="K41" i="82"/>
  <c r="K40" i="82"/>
  <c r="K39" i="82"/>
  <c r="K38" i="82"/>
  <c r="K37" i="82"/>
  <c r="K36" i="82"/>
  <c r="K35" i="82"/>
  <c r="K34" i="82"/>
  <c r="K32" i="82"/>
  <c r="K31" i="82"/>
  <c r="K29" i="82"/>
  <c r="K28" i="82"/>
  <c r="K27" i="82"/>
  <c r="K26" i="82"/>
  <c r="K25" i="82"/>
  <c r="K23" i="82"/>
  <c r="K22" i="82"/>
  <c r="K21" i="82"/>
  <c r="K20" i="82"/>
  <c r="K19" i="82"/>
  <c r="K18" i="82"/>
  <c r="K16" i="82"/>
  <c r="K15" i="82"/>
  <c r="K14" i="82"/>
  <c r="K13" i="82"/>
  <c r="K12" i="82"/>
  <c r="K11" i="82"/>
  <c r="K9" i="82"/>
  <c r="K8" i="82"/>
  <c r="K67" i="81"/>
  <c r="K66" i="81"/>
  <c r="K65" i="81"/>
  <c r="K64" i="81"/>
  <c r="K63" i="81"/>
  <c r="K62" i="81"/>
  <c r="K61" i="81"/>
  <c r="K60" i="81"/>
  <c r="K59" i="81"/>
  <c r="K58" i="81"/>
  <c r="K57" i="81"/>
  <c r="K56" i="81"/>
  <c r="K54" i="81"/>
  <c r="K53" i="81"/>
  <c r="K51" i="81"/>
  <c r="K50" i="81"/>
  <c r="K49" i="81"/>
  <c r="K48" i="81"/>
  <c r="K47" i="81"/>
  <c r="K46" i="81"/>
  <c r="K45" i="81"/>
  <c r="K44" i="81"/>
  <c r="K43" i="81"/>
  <c r="K42" i="81"/>
  <c r="K41" i="81"/>
  <c r="K40" i="81"/>
  <c r="K39" i="81"/>
  <c r="K38" i="81"/>
  <c r="K37" i="81"/>
  <c r="K36" i="81"/>
  <c r="K35" i="81"/>
  <c r="K34" i="81"/>
  <c r="K32" i="81"/>
  <c r="K31" i="81"/>
  <c r="K29" i="81"/>
  <c r="K28" i="81"/>
  <c r="K27" i="81"/>
  <c r="K26" i="81"/>
  <c r="K25" i="81"/>
  <c r="K23" i="81"/>
  <c r="K22" i="81"/>
  <c r="K21" i="81"/>
  <c r="K20" i="81"/>
  <c r="K19" i="81"/>
  <c r="K18" i="81"/>
  <c r="K16" i="81"/>
  <c r="K15" i="81"/>
  <c r="K14" i="81"/>
  <c r="K13" i="81"/>
  <c r="K12" i="81"/>
  <c r="K11" i="81"/>
  <c r="K9" i="81"/>
  <c r="K8" i="81"/>
  <c r="K67" i="80"/>
  <c r="K66" i="80"/>
  <c r="K65" i="80"/>
  <c r="K64" i="80"/>
  <c r="K63" i="80"/>
  <c r="K62" i="80"/>
  <c r="K61" i="80"/>
  <c r="K60" i="80"/>
  <c r="K59" i="80"/>
  <c r="K58" i="80"/>
  <c r="K57" i="80"/>
  <c r="K56" i="80"/>
  <c r="K54" i="80"/>
  <c r="K53" i="80"/>
  <c r="K51" i="80"/>
  <c r="K50" i="80"/>
  <c r="K49" i="80"/>
  <c r="K48" i="80"/>
  <c r="K47" i="80"/>
  <c r="K46" i="80"/>
  <c r="K45" i="80"/>
  <c r="K44" i="80"/>
  <c r="K43" i="80"/>
  <c r="K42" i="80"/>
  <c r="K41" i="80"/>
  <c r="K40" i="80"/>
  <c r="K39" i="80"/>
  <c r="K38" i="80"/>
  <c r="K37" i="80"/>
  <c r="K36" i="80"/>
  <c r="K35" i="80"/>
  <c r="K34" i="80"/>
  <c r="K32" i="80"/>
  <c r="K31" i="80"/>
  <c r="K29" i="80"/>
  <c r="K28" i="80"/>
  <c r="K27" i="80"/>
  <c r="K26" i="80"/>
  <c r="K25" i="80"/>
  <c r="K23" i="80"/>
  <c r="K22" i="80"/>
  <c r="K21" i="80"/>
  <c r="K20" i="80"/>
  <c r="K19" i="80"/>
  <c r="K18" i="80"/>
  <c r="K16" i="80"/>
  <c r="K15" i="80"/>
  <c r="K14" i="80"/>
  <c r="K13" i="80"/>
  <c r="K12" i="80"/>
  <c r="K11" i="80"/>
  <c r="K9" i="80"/>
  <c r="K8" i="80"/>
  <c r="K67" i="79"/>
  <c r="K66" i="79"/>
  <c r="K65" i="79"/>
  <c r="K64" i="79"/>
  <c r="K63" i="79"/>
  <c r="K62" i="79"/>
  <c r="K61" i="79"/>
  <c r="K60" i="79"/>
  <c r="K59" i="79"/>
  <c r="K58" i="79"/>
  <c r="K57" i="79"/>
  <c r="K56" i="79"/>
  <c r="K54" i="79"/>
  <c r="K53" i="79"/>
  <c r="K51" i="79"/>
  <c r="K50" i="79"/>
  <c r="K49" i="79"/>
  <c r="K48" i="79"/>
  <c r="K47" i="79"/>
  <c r="K46" i="79"/>
  <c r="K45" i="79"/>
  <c r="K44" i="79"/>
  <c r="K43" i="79"/>
  <c r="K42" i="79"/>
  <c r="K41" i="79"/>
  <c r="K40" i="79"/>
  <c r="K39" i="79"/>
  <c r="K38" i="79"/>
  <c r="K37" i="79"/>
  <c r="K36" i="79"/>
  <c r="K35" i="79"/>
  <c r="K34" i="79"/>
  <c r="K32" i="79"/>
  <c r="K31" i="79"/>
  <c r="K29" i="79"/>
  <c r="K28" i="79"/>
  <c r="K27" i="79"/>
  <c r="K26" i="79"/>
  <c r="K25" i="79"/>
  <c r="K23" i="79"/>
  <c r="K22" i="79"/>
  <c r="K21" i="79"/>
  <c r="K20" i="79"/>
  <c r="K19" i="79"/>
  <c r="K18" i="79"/>
  <c r="K16" i="79"/>
  <c r="K15" i="79"/>
  <c r="K14" i="79"/>
  <c r="K13" i="79"/>
  <c r="K12" i="79"/>
  <c r="K11" i="79"/>
  <c r="K9" i="79"/>
  <c r="K8" i="79"/>
  <c r="K69" i="79" s="1"/>
  <c r="E29" i="2" s="1"/>
  <c r="F29" i="2" s="1"/>
  <c r="K67" i="78"/>
  <c r="K66" i="78"/>
  <c r="K65" i="78"/>
  <c r="K64" i="78"/>
  <c r="K63" i="78"/>
  <c r="K62" i="78"/>
  <c r="K61" i="78"/>
  <c r="K60" i="78"/>
  <c r="K59" i="78"/>
  <c r="K58" i="78"/>
  <c r="K57" i="78"/>
  <c r="K56" i="78"/>
  <c r="K54" i="78"/>
  <c r="K53" i="78"/>
  <c r="K51" i="78"/>
  <c r="K50" i="78"/>
  <c r="K49" i="78"/>
  <c r="K48" i="78"/>
  <c r="K47" i="78"/>
  <c r="K46" i="78"/>
  <c r="K45" i="78"/>
  <c r="K44" i="78"/>
  <c r="K43" i="78"/>
  <c r="K42" i="78"/>
  <c r="K41" i="78"/>
  <c r="K40" i="78"/>
  <c r="K39" i="78"/>
  <c r="K38" i="78"/>
  <c r="K37" i="78"/>
  <c r="K36" i="78"/>
  <c r="K35" i="78"/>
  <c r="K34" i="78"/>
  <c r="K32" i="78"/>
  <c r="K31" i="78"/>
  <c r="K29" i="78"/>
  <c r="K28" i="78"/>
  <c r="K27" i="78"/>
  <c r="K26" i="78"/>
  <c r="K25" i="78"/>
  <c r="K23" i="78"/>
  <c r="K22" i="78"/>
  <c r="K21" i="78"/>
  <c r="K20" i="78"/>
  <c r="K19" i="78"/>
  <c r="K18" i="78"/>
  <c r="K16" i="78"/>
  <c r="K15" i="78"/>
  <c r="K14" i="78"/>
  <c r="K13" i="78"/>
  <c r="K12" i="78"/>
  <c r="K11" i="78"/>
  <c r="K9" i="78"/>
  <c r="K8" i="78"/>
  <c r="K67" i="77"/>
  <c r="K66" i="77"/>
  <c r="K65" i="77"/>
  <c r="K64" i="77"/>
  <c r="K63" i="77"/>
  <c r="K62" i="77"/>
  <c r="K61" i="77"/>
  <c r="K60" i="77"/>
  <c r="K59" i="77"/>
  <c r="K58" i="77"/>
  <c r="K57" i="77"/>
  <c r="K56" i="77"/>
  <c r="K54" i="77"/>
  <c r="K53" i="77"/>
  <c r="K51" i="77"/>
  <c r="K50" i="77"/>
  <c r="K49" i="77"/>
  <c r="K48" i="77"/>
  <c r="K47" i="77"/>
  <c r="K46" i="77"/>
  <c r="K45" i="77"/>
  <c r="K44" i="77"/>
  <c r="K43" i="77"/>
  <c r="K42" i="77"/>
  <c r="K41" i="77"/>
  <c r="K40" i="77"/>
  <c r="K39" i="77"/>
  <c r="K38" i="77"/>
  <c r="K37" i="77"/>
  <c r="K36" i="77"/>
  <c r="K35" i="77"/>
  <c r="K34" i="77"/>
  <c r="K32" i="77"/>
  <c r="K31" i="77"/>
  <c r="K29" i="77"/>
  <c r="K28" i="77"/>
  <c r="K27" i="77"/>
  <c r="K26" i="77"/>
  <c r="K25" i="77"/>
  <c r="K23" i="77"/>
  <c r="K22" i="77"/>
  <c r="K21" i="77"/>
  <c r="K20" i="77"/>
  <c r="K19" i="77"/>
  <c r="K18" i="77"/>
  <c r="K16" i="77"/>
  <c r="K15" i="77"/>
  <c r="K14" i="77"/>
  <c r="K13" i="77"/>
  <c r="K12" i="77"/>
  <c r="K11" i="77"/>
  <c r="K9" i="77"/>
  <c r="K8" i="77"/>
  <c r="K67" i="76"/>
  <c r="K66" i="76"/>
  <c r="K65" i="76"/>
  <c r="K64" i="76"/>
  <c r="K63" i="76"/>
  <c r="K62" i="76"/>
  <c r="K61" i="76"/>
  <c r="K60" i="76"/>
  <c r="K59" i="76"/>
  <c r="K58" i="76"/>
  <c r="K57" i="76"/>
  <c r="K56" i="76"/>
  <c r="K54" i="76"/>
  <c r="K53" i="76"/>
  <c r="K51" i="76"/>
  <c r="K50" i="76"/>
  <c r="K49" i="76"/>
  <c r="K48" i="76"/>
  <c r="K47" i="76"/>
  <c r="K46" i="76"/>
  <c r="K45" i="76"/>
  <c r="K44" i="76"/>
  <c r="K43" i="76"/>
  <c r="K42" i="76"/>
  <c r="K41" i="76"/>
  <c r="K40" i="76"/>
  <c r="K39" i="76"/>
  <c r="K38" i="76"/>
  <c r="K37" i="76"/>
  <c r="K36" i="76"/>
  <c r="K35" i="76"/>
  <c r="K34" i="76"/>
  <c r="K32" i="76"/>
  <c r="K31" i="76"/>
  <c r="K29" i="76"/>
  <c r="K28" i="76"/>
  <c r="K27" i="76"/>
  <c r="K26" i="76"/>
  <c r="K25" i="76"/>
  <c r="K23" i="76"/>
  <c r="K22" i="76"/>
  <c r="K21" i="76"/>
  <c r="K20" i="76"/>
  <c r="K19" i="76"/>
  <c r="K18" i="76"/>
  <c r="K16" i="76"/>
  <c r="K15" i="76"/>
  <c r="K14" i="76"/>
  <c r="K13" i="76"/>
  <c r="K12" i="76"/>
  <c r="K11" i="76"/>
  <c r="K9" i="76"/>
  <c r="K8" i="76"/>
  <c r="K67" i="75"/>
  <c r="K66" i="75"/>
  <c r="K65" i="75"/>
  <c r="K64" i="75"/>
  <c r="K63" i="75"/>
  <c r="K62" i="75"/>
  <c r="K61" i="75"/>
  <c r="K60" i="75"/>
  <c r="K59" i="75"/>
  <c r="K58" i="75"/>
  <c r="K57" i="75"/>
  <c r="K56" i="75"/>
  <c r="K54" i="75"/>
  <c r="K53" i="75"/>
  <c r="K51" i="75"/>
  <c r="K50" i="75"/>
  <c r="K49" i="75"/>
  <c r="K48" i="75"/>
  <c r="K47" i="75"/>
  <c r="K46" i="75"/>
  <c r="K45" i="75"/>
  <c r="K44" i="75"/>
  <c r="K43" i="75"/>
  <c r="K42" i="75"/>
  <c r="K41" i="75"/>
  <c r="K40" i="75"/>
  <c r="K39" i="75"/>
  <c r="K38" i="75"/>
  <c r="K37" i="75"/>
  <c r="K36" i="75"/>
  <c r="K35" i="75"/>
  <c r="K34" i="75"/>
  <c r="K32" i="75"/>
  <c r="K31" i="75"/>
  <c r="K29" i="75"/>
  <c r="K28" i="75"/>
  <c r="K27" i="75"/>
  <c r="K26" i="75"/>
  <c r="K25" i="75"/>
  <c r="K23" i="75"/>
  <c r="K22" i="75"/>
  <c r="K21" i="75"/>
  <c r="K20" i="75"/>
  <c r="K19" i="75"/>
  <c r="K18" i="75"/>
  <c r="K16" i="75"/>
  <c r="K15" i="75"/>
  <c r="K14" i="75"/>
  <c r="K13" i="75"/>
  <c r="K12" i="75"/>
  <c r="K11" i="75"/>
  <c r="K9" i="75"/>
  <c r="K8" i="75"/>
  <c r="K69" i="75" s="1"/>
  <c r="E25" i="2" s="1"/>
  <c r="F25" i="2" s="1"/>
  <c r="K67" i="74"/>
  <c r="K66" i="74"/>
  <c r="K65" i="74"/>
  <c r="K64" i="74"/>
  <c r="K63" i="74"/>
  <c r="K62" i="74"/>
  <c r="K61" i="74"/>
  <c r="K60" i="74"/>
  <c r="K59" i="74"/>
  <c r="K58" i="74"/>
  <c r="K57" i="74"/>
  <c r="K56" i="74"/>
  <c r="K54" i="74"/>
  <c r="K53" i="74"/>
  <c r="K51" i="74"/>
  <c r="K50" i="74"/>
  <c r="K49" i="74"/>
  <c r="K48" i="74"/>
  <c r="K47" i="74"/>
  <c r="K46" i="74"/>
  <c r="K45" i="74"/>
  <c r="K44" i="74"/>
  <c r="K43" i="74"/>
  <c r="K42" i="74"/>
  <c r="K41" i="74"/>
  <c r="K40" i="74"/>
  <c r="K39" i="74"/>
  <c r="K38" i="74"/>
  <c r="K37" i="74"/>
  <c r="K36" i="74"/>
  <c r="K35" i="74"/>
  <c r="K34" i="74"/>
  <c r="K32" i="74"/>
  <c r="K31" i="74"/>
  <c r="K29" i="74"/>
  <c r="K28" i="74"/>
  <c r="K27" i="74"/>
  <c r="K26" i="74"/>
  <c r="K25" i="74"/>
  <c r="K23" i="74"/>
  <c r="K22" i="74"/>
  <c r="K21" i="74"/>
  <c r="K20" i="74"/>
  <c r="K19" i="74"/>
  <c r="K18" i="74"/>
  <c r="K16" i="74"/>
  <c r="K15" i="74"/>
  <c r="K14" i="74"/>
  <c r="K13" i="74"/>
  <c r="K12" i="74"/>
  <c r="K11" i="74"/>
  <c r="K9" i="74"/>
  <c r="K8" i="74"/>
  <c r="K69" i="76" l="1"/>
  <c r="E26" i="2" s="1"/>
  <c r="F26" i="2" s="1"/>
  <c r="K69" i="80"/>
  <c r="E30" i="2" s="1"/>
  <c r="F30" i="2" s="1"/>
  <c r="K69" i="84"/>
  <c r="E34" i="2" s="1"/>
  <c r="F34" i="2" s="1"/>
  <c r="K69" i="77"/>
  <c r="E27" i="2" s="1"/>
  <c r="F27" i="2" s="1"/>
  <c r="K69" i="81"/>
  <c r="E31" i="2" s="1"/>
  <c r="F31" i="2" s="1"/>
  <c r="K69" i="85"/>
  <c r="E35" i="2" s="1"/>
  <c r="F35" i="2" s="1"/>
  <c r="K69" i="74"/>
  <c r="E24" i="2" s="1"/>
  <c r="F24" i="2" s="1"/>
  <c r="K69" i="78"/>
  <c r="E28" i="2" s="1"/>
  <c r="F28" i="2" s="1"/>
  <c r="K69" i="82"/>
  <c r="E32" i="2" s="1"/>
  <c r="F32" i="2" s="1"/>
  <c r="K67" i="73"/>
  <c r="K66" i="73"/>
  <c r="K65" i="73"/>
  <c r="K64" i="73"/>
  <c r="K63" i="73"/>
  <c r="K62" i="73"/>
  <c r="K61" i="73"/>
  <c r="K60" i="73"/>
  <c r="K59" i="73"/>
  <c r="K58" i="73"/>
  <c r="K57" i="73"/>
  <c r="K56" i="73"/>
  <c r="K54" i="73"/>
  <c r="K53" i="73"/>
  <c r="K51" i="73"/>
  <c r="K50" i="73"/>
  <c r="K49" i="73"/>
  <c r="K48" i="73"/>
  <c r="K47" i="73"/>
  <c r="K46" i="73"/>
  <c r="K45" i="73"/>
  <c r="K44" i="73"/>
  <c r="K43" i="73"/>
  <c r="K42" i="73"/>
  <c r="K41" i="73"/>
  <c r="K40" i="73"/>
  <c r="K39" i="73"/>
  <c r="K38" i="73"/>
  <c r="K37" i="73"/>
  <c r="K36" i="73"/>
  <c r="K35" i="73"/>
  <c r="K34" i="73"/>
  <c r="K32" i="73"/>
  <c r="K31" i="73"/>
  <c r="K29" i="73"/>
  <c r="K28" i="73"/>
  <c r="K27" i="73"/>
  <c r="K26" i="73"/>
  <c r="K25" i="73"/>
  <c r="K23" i="73"/>
  <c r="K22" i="73"/>
  <c r="K21" i="73"/>
  <c r="K20" i="73"/>
  <c r="K19" i="73"/>
  <c r="K18" i="73"/>
  <c r="K16" i="73"/>
  <c r="K15" i="73"/>
  <c r="K14" i="73"/>
  <c r="K13" i="73"/>
  <c r="K12" i="73"/>
  <c r="K11" i="73"/>
  <c r="K9" i="73"/>
  <c r="K8" i="73"/>
  <c r="K69" i="73" l="1"/>
  <c r="E23" i="2" s="1"/>
  <c r="F23" i="2" s="1"/>
  <c r="K67" i="72"/>
  <c r="K66" i="72"/>
  <c r="K65" i="72"/>
  <c r="K64" i="72"/>
  <c r="K63" i="72"/>
  <c r="K62" i="72"/>
  <c r="K61" i="72"/>
  <c r="K60" i="72"/>
  <c r="K59" i="72"/>
  <c r="K58" i="72"/>
  <c r="K57" i="72"/>
  <c r="K56" i="72"/>
  <c r="K54" i="72"/>
  <c r="K53" i="72"/>
  <c r="K51" i="72"/>
  <c r="K50" i="72"/>
  <c r="K49" i="72"/>
  <c r="K48" i="72"/>
  <c r="K47" i="72"/>
  <c r="K46" i="72"/>
  <c r="K45" i="72"/>
  <c r="K44" i="72"/>
  <c r="K43" i="72"/>
  <c r="K42" i="72"/>
  <c r="K41" i="72"/>
  <c r="K40" i="72"/>
  <c r="K39" i="72"/>
  <c r="K38" i="72"/>
  <c r="K37" i="72"/>
  <c r="K36" i="72"/>
  <c r="K35" i="72"/>
  <c r="K34" i="72"/>
  <c r="K32" i="72"/>
  <c r="K31" i="72"/>
  <c r="K29" i="72"/>
  <c r="K28" i="72"/>
  <c r="K27" i="72"/>
  <c r="K26" i="72"/>
  <c r="K25" i="72"/>
  <c r="K23" i="72"/>
  <c r="K22" i="72"/>
  <c r="K21" i="72"/>
  <c r="K20" i="72"/>
  <c r="K19" i="72"/>
  <c r="K18" i="72"/>
  <c r="K16" i="72"/>
  <c r="K15" i="72"/>
  <c r="K14" i="72"/>
  <c r="K13" i="72"/>
  <c r="K12" i="72"/>
  <c r="K11" i="72"/>
  <c r="K9" i="72"/>
  <c r="K8" i="72"/>
  <c r="K69" i="72" l="1"/>
  <c r="E22" i="2" s="1"/>
  <c r="F22" i="2" s="1"/>
  <c r="K67" i="71"/>
  <c r="K66" i="71"/>
  <c r="K65" i="71"/>
  <c r="K64" i="71"/>
  <c r="K63" i="71"/>
  <c r="K62" i="71"/>
  <c r="K61" i="71"/>
  <c r="K60" i="71"/>
  <c r="K59" i="71"/>
  <c r="K58" i="71"/>
  <c r="K57" i="71"/>
  <c r="K56" i="71"/>
  <c r="K54" i="71"/>
  <c r="K53" i="71"/>
  <c r="K51" i="71"/>
  <c r="K50" i="71"/>
  <c r="K49" i="71"/>
  <c r="K48" i="71"/>
  <c r="K47" i="71"/>
  <c r="K46" i="71"/>
  <c r="K45" i="71"/>
  <c r="K44" i="71"/>
  <c r="K43" i="71"/>
  <c r="K42" i="71"/>
  <c r="K41" i="71"/>
  <c r="K40" i="71"/>
  <c r="K39" i="71"/>
  <c r="K38" i="71"/>
  <c r="K37" i="71"/>
  <c r="K36" i="71"/>
  <c r="K35" i="71"/>
  <c r="K34" i="71"/>
  <c r="K32" i="71"/>
  <c r="K31" i="71"/>
  <c r="K29" i="71"/>
  <c r="K28" i="71"/>
  <c r="K27" i="71"/>
  <c r="K26" i="71"/>
  <c r="K25" i="71"/>
  <c r="K23" i="71"/>
  <c r="K22" i="71"/>
  <c r="K21" i="71"/>
  <c r="K20" i="71"/>
  <c r="K19" i="71"/>
  <c r="K18" i="71"/>
  <c r="K16" i="71"/>
  <c r="K15" i="71"/>
  <c r="K14" i="71"/>
  <c r="K13" i="71"/>
  <c r="K12" i="71"/>
  <c r="K11" i="71"/>
  <c r="K9" i="71"/>
  <c r="K8" i="71"/>
  <c r="K69" i="71" l="1"/>
  <c r="E21" i="2" s="1"/>
  <c r="F21" i="2" s="1"/>
  <c r="K67" i="70"/>
  <c r="K66" i="70"/>
  <c r="K65" i="70"/>
  <c r="K64" i="70"/>
  <c r="K63" i="70"/>
  <c r="K62" i="70"/>
  <c r="K61" i="70"/>
  <c r="K60" i="70"/>
  <c r="K59" i="70"/>
  <c r="K58" i="70"/>
  <c r="K57" i="70"/>
  <c r="K56" i="70"/>
  <c r="K54" i="70"/>
  <c r="K53" i="70"/>
  <c r="K51" i="70"/>
  <c r="K50" i="70"/>
  <c r="K49" i="70"/>
  <c r="K48" i="70"/>
  <c r="K47" i="70"/>
  <c r="K46" i="70"/>
  <c r="K45" i="70"/>
  <c r="K44" i="70"/>
  <c r="K43" i="70"/>
  <c r="K42" i="70"/>
  <c r="K41" i="70"/>
  <c r="K40" i="70"/>
  <c r="K39" i="70"/>
  <c r="K38" i="70"/>
  <c r="K37" i="70"/>
  <c r="K36" i="70"/>
  <c r="K35" i="70"/>
  <c r="K34" i="70"/>
  <c r="K32" i="70"/>
  <c r="K31" i="70"/>
  <c r="K29" i="70"/>
  <c r="K28" i="70"/>
  <c r="K27" i="70"/>
  <c r="K26" i="70"/>
  <c r="K25" i="70"/>
  <c r="K23" i="70"/>
  <c r="K22" i="70"/>
  <c r="K21" i="70"/>
  <c r="K20" i="70"/>
  <c r="K19" i="70"/>
  <c r="K18" i="70"/>
  <c r="K16" i="70"/>
  <c r="K15" i="70"/>
  <c r="K14" i="70"/>
  <c r="K13" i="70"/>
  <c r="K12" i="70"/>
  <c r="K11" i="70"/>
  <c r="K9" i="70"/>
  <c r="K8" i="70"/>
  <c r="K69" i="70" l="1"/>
  <c r="E20" i="2" s="1"/>
  <c r="F20" i="2" s="1"/>
  <c r="K67" i="69"/>
  <c r="K66" i="69"/>
  <c r="K65" i="69"/>
  <c r="K64" i="69"/>
  <c r="K63" i="69"/>
  <c r="K62" i="69"/>
  <c r="K61" i="69"/>
  <c r="K60" i="69"/>
  <c r="K59" i="69"/>
  <c r="K58" i="69"/>
  <c r="K57" i="69"/>
  <c r="K56" i="69"/>
  <c r="K54" i="69"/>
  <c r="K53" i="69"/>
  <c r="K51" i="69"/>
  <c r="K50" i="69"/>
  <c r="K49" i="69"/>
  <c r="K48" i="69"/>
  <c r="K47" i="69"/>
  <c r="K46" i="69"/>
  <c r="K45" i="69"/>
  <c r="K44" i="69"/>
  <c r="K43" i="69"/>
  <c r="K42" i="69"/>
  <c r="K41" i="69"/>
  <c r="K40" i="69"/>
  <c r="K39" i="69"/>
  <c r="K38" i="69"/>
  <c r="K37" i="69"/>
  <c r="K36" i="69"/>
  <c r="K35" i="69"/>
  <c r="K34" i="69"/>
  <c r="K32" i="69"/>
  <c r="K31" i="69"/>
  <c r="K29" i="69"/>
  <c r="K28" i="69"/>
  <c r="K27" i="69"/>
  <c r="K26" i="69"/>
  <c r="K25" i="69"/>
  <c r="K23" i="69"/>
  <c r="K22" i="69"/>
  <c r="K21" i="69"/>
  <c r="K20" i="69"/>
  <c r="K19" i="69"/>
  <c r="K18" i="69"/>
  <c r="K16" i="69"/>
  <c r="K15" i="69"/>
  <c r="K14" i="69"/>
  <c r="K13" i="69"/>
  <c r="K12" i="69"/>
  <c r="K11" i="69"/>
  <c r="K9" i="69"/>
  <c r="K8" i="69"/>
  <c r="K69" i="69" l="1"/>
  <c r="E19" i="2" s="1"/>
  <c r="F19" i="2" s="1"/>
  <c r="K67" i="68" l="1"/>
  <c r="K66" i="68"/>
  <c r="K65" i="68"/>
  <c r="K64" i="68"/>
  <c r="K63" i="68"/>
  <c r="K62" i="68"/>
  <c r="K61" i="68"/>
  <c r="K60" i="68"/>
  <c r="K59" i="68"/>
  <c r="K58" i="68"/>
  <c r="K57" i="68"/>
  <c r="K56" i="68"/>
  <c r="K54" i="68"/>
  <c r="K53" i="68"/>
  <c r="K51" i="68"/>
  <c r="K50" i="68"/>
  <c r="K49" i="68"/>
  <c r="K48" i="68"/>
  <c r="K47" i="68"/>
  <c r="K46" i="68"/>
  <c r="K45" i="68"/>
  <c r="K44" i="68"/>
  <c r="K43" i="68"/>
  <c r="K42" i="68"/>
  <c r="K41" i="68"/>
  <c r="K40" i="68"/>
  <c r="K39" i="68"/>
  <c r="K38" i="68"/>
  <c r="K37" i="68"/>
  <c r="K36" i="68"/>
  <c r="K35" i="68"/>
  <c r="K34" i="68"/>
  <c r="K32" i="68"/>
  <c r="K31" i="68"/>
  <c r="K29" i="68"/>
  <c r="K28" i="68"/>
  <c r="K27" i="68"/>
  <c r="K26" i="68"/>
  <c r="K25" i="68"/>
  <c r="K23" i="68"/>
  <c r="K22" i="68"/>
  <c r="K21" i="68"/>
  <c r="K20" i="68"/>
  <c r="K19" i="68"/>
  <c r="K18" i="68"/>
  <c r="K16" i="68"/>
  <c r="K15" i="68"/>
  <c r="K14" i="68"/>
  <c r="K13" i="68"/>
  <c r="K12" i="68"/>
  <c r="K11" i="68"/>
  <c r="K9" i="68"/>
  <c r="K8" i="68"/>
  <c r="K69" i="68" l="1"/>
  <c r="E18" i="2" s="1"/>
  <c r="F18" i="2" s="1"/>
  <c r="I14" i="67" l="1"/>
  <c r="I11" i="67"/>
  <c r="I13" i="66"/>
  <c r="I14" i="66"/>
  <c r="K14" i="66" s="1"/>
  <c r="I11" i="66"/>
  <c r="K67" i="67"/>
  <c r="K66" i="67"/>
  <c r="K65" i="67"/>
  <c r="K64" i="67"/>
  <c r="K63" i="67"/>
  <c r="K62" i="67"/>
  <c r="K61" i="67"/>
  <c r="K60" i="67"/>
  <c r="K59" i="67"/>
  <c r="K58" i="67"/>
  <c r="K57" i="67"/>
  <c r="K56" i="67"/>
  <c r="K54" i="67"/>
  <c r="K53" i="67"/>
  <c r="K51" i="67"/>
  <c r="K50" i="67"/>
  <c r="K49" i="67"/>
  <c r="K48" i="67"/>
  <c r="K47" i="67"/>
  <c r="K46" i="67"/>
  <c r="K45" i="67"/>
  <c r="K44" i="67"/>
  <c r="K43" i="67"/>
  <c r="K42" i="67"/>
  <c r="K41" i="67"/>
  <c r="K40" i="67"/>
  <c r="K39" i="67"/>
  <c r="K38" i="67"/>
  <c r="K37" i="67"/>
  <c r="K36" i="67"/>
  <c r="K35" i="67"/>
  <c r="K34" i="67"/>
  <c r="K32" i="67"/>
  <c r="K31" i="67"/>
  <c r="K29" i="67"/>
  <c r="K28" i="67"/>
  <c r="K27" i="67"/>
  <c r="K26" i="67"/>
  <c r="K25" i="67"/>
  <c r="K23" i="67"/>
  <c r="K22" i="67"/>
  <c r="K21" i="67"/>
  <c r="K20" i="67"/>
  <c r="K19" i="67"/>
  <c r="K18" i="67"/>
  <c r="K16" i="67"/>
  <c r="K15" i="67"/>
  <c r="K14" i="67"/>
  <c r="K13" i="67"/>
  <c r="K12" i="67"/>
  <c r="K11" i="67"/>
  <c r="K9" i="67"/>
  <c r="K8" i="67"/>
  <c r="K67" i="66"/>
  <c r="K66" i="66"/>
  <c r="K65" i="66"/>
  <c r="K64" i="66"/>
  <c r="K63" i="66"/>
  <c r="K62" i="66"/>
  <c r="K61" i="66"/>
  <c r="K60" i="66"/>
  <c r="K59" i="66"/>
  <c r="K58" i="66"/>
  <c r="K57" i="66"/>
  <c r="K56" i="66"/>
  <c r="K54" i="66"/>
  <c r="K53" i="66"/>
  <c r="K51" i="66"/>
  <c r="K50" i="66"/>
  <c r="K49" i="66"/>
  <c r="K48" i="66"/>
  <c r="K47" i="66"/>
  <c r="K46" i="66"/>
  <c r="K45" i="66"/>
  <c r="K44" i="66"/>
  <c r="K43" i="66"/>
  <c r="K42" i="66"/>
  <c r="K41" i="66"/>
  <c r="K40" i="66"/>
  <c r="K39" i="66"/>
  <c r="K38" i="66"/>
  <c r="K37" i="66"/>
  <c r="K36" i="66"/>
  <c r="K35" i="66"/>
  <c r="K34" i="66"/>
  <c r="K32" i="66"/>
  <c r="K31" i="66"/>
  <c r="K29" i="66"/>
  <c r="K28" i="66"/>
  <c r="K27" i="66"/>
  <c r="K26" i="66"/>
  <c r="K25" i="66"/>
  <c r="K23" i="66"/>
  <c r="K22" i="66"/>
  <c r="K21" i="66"/>
  <c r="K20" i="66"/>
  <c r="K19" i="66"/>
  <c r="K18" i="66"/>
  <c r="K16" i="66"/>
  <c r="K15" i="66"/>
  <c r="K13" i="66"/>
  <c r="K12" i="66"/>
  <c r="K11" i="66"/>
  <c r="K9" i="66"/>
  <c r="K8" i="66"/>
  <c r="I11" i="65"/>
  <c r="K11" i="65" s="1"/>
  <c r="I14" i="65"/>
  <c r="I13" i="65"/>
  <c r="K67" i="65"/>
  <c r="K66" i="65"/>
  <c r="K65" i="65"/>
  <c r="K64" i="65"/>
  <c r="K63" i="65"/>
  <c r="K62" i="65"/>
  <c r="K61" i="65"/>
  <c r="K60" i="65"/>
  <c r="K59" i="65"/>
  <c r="K58" i="65"/>
  <c r="K57" i="65"/>
  <c r="K56" i="65"/>
  <c r="K54" i="65"/>
  <c r="K53" i="65"/>
  <c r="K51" i="65"/>
  <c r="K50" i="65"/>
  <c r="K49" i="65"/>
  <c r="K48" i="65"/>
  <c r="K47" i="65"/>
  <c r="K46" i="65"/>
  <c r="K45" i="65"/>
  <c r="K44" i="65"/>
  <c r="K43" i="65"/>
  <c r="K42" i="65"/>
  <c r="K41" i="65"/>
  <c r="K40" i="65"/>
  <c r="K39" i="65"/>
  <c r="K38" i="65"/>
  <c r="K37" i="65"/>
  <c r="K36" i="65"/>
  <c r="K35" i="65"/>
  <c r="K34" i="65"/>
  <c r="K32" i="65"/>
  <c r="K31" i="65"/>
  <c r="K29" i="65"/>
  <c r="K28" i="65"/>
  <c r="K27" i="65"/>
  <c r="K26" i="65"/>
  <c r="K25" i="65"/>
  <c r="K23" i="65"/>
  <c r="K22" i="65"/>
  <c r="K21" i="65"/>
  <c r="K20" i="65"/>
  <c r="K19" i="65"/>
  <c r="K18" i="65"/>
  <c r="K16" i="65"/>
  <c r="K15" i="65"/>
  <c r="K14" i="65"/>
  <c r="K13" i="65"/>
  <c r="K12" i="65"/>
  <c r="K9" i="65"/>
  <c r="K8" i="65"/>
  <c r="K67" i="64"/>
  <c r="K66" i="64"/>
  <c r="K65" i="64"/>
  <c r="K64" i="64"/>
  <c r="K63" i="64"/>
  <c r="K62" i="64"/>
  <c r="K61" i="64"/>
  <c r="K60" i="64"/>
  <c r="K59" i="64"/>
  <c r="K58" i="64"/>
  <c r="K57" i="64"/>
  <c r="K56" i="64"/>
  <c r="K54" i="64"/>
  <c r="K53" i="64"/>
  <c r="K51" i="64"/>
  <c r="K50" i="64"/>
  <c r="K49" i="64"/>
  <c r="K48" i="64"/>
  <c r="K47" i="64"/>
  <c r="K46" i="64"/>
  <c r="K45" i="64"/>
  <c r="K44" i="64"/>
  <c r="K43" i="64"/>
  <c r="K42" i="64"/>
  <c r="K41" i="64"/>
  <c r="K40" i="64"/>
  <c r="K39" i="64"/>
  <c r="K38" i="64"/>
  <c r="K37" i="64"/>
  <c r="K36" i="64"/>
  <c r="K35" i="64"/>
  <c r="K34" i="64"/>
  <c r="K32" i="64"/>
  <c r="K31" i="64"/>
  <c r="K29" i="64"/>
  <c r="K28" i="64"/>
  <c r="K27" i="64"/>
  <c r="K26" i="64"/>
  <c r="K25" i="64"/>
  <c r="K23" i="64"/>
  <c r="K22" i="64"/>
  <c r="K21" i="64"/>
  <c r="K20" i="64"/>
  <c r="K19" i="64"/>
  <c r="K18" i="64"/>
  <c r="K16" i="64"/>
  <c r="K15" i="64"/>
  <c r="K14" i="64"/>
  <c r="K13" i="64"/>
  <c r="K12" i="64"/>
  <c r="K11" i="64"/>
  <c r="K9" i="64"/>
  <c r="K8" i="64"/>
  <c r="I8" i="59"/>
  <c r="I8" i="29" s="1"/>
  <c r="K67" i="63"/>
  <c r="K66" i="63"/>
  <c r="K65" i="63"/>
  <c r="K64" i="63"/>
  <c r="K63" i="63"/>
  <c r="K62" i="63"/>
  <c r="K61" i="63"/>
  <c r="K60" i="63"/>
  <c r="K59" i="63"/>
  <c r="K58" i="63"/>
  <c r="K57" i="63"/>
  <c r="K56" i="63"/>
  <c r="K54" i="63"/>
  <c r="K53" i="63"/>
  <c r="K51" i="63"/>
  <c r="K50" i="63"/>
  <c r="K49" i="63"/>
  <c r="K48" i="63"/>
  <c r="K47" i="63"/>
  <c r="K46" i="63"/>
  <c r="K45" i="63"/>
  <c r="K44" i="63"/>
  <c r="K43" i="63"/>
  <c r="K42" i="63"/>
  <c r="K41" i="63"/>
  <c r="K40" i="63"/>
  <c r="K39" i="63"/>
  <c r="K38" i="63"/>
  <c r="K37" i="63"/>
  <c r="K36" i="63"/>
  <c r="K35" i="63"/>
  <c r="K34" i="63"/>
  <c r="K32" i="63"/>
  <c r="K31" i="63"/>
  <c r="K29" i="63"/>
  <c r="K28" i="63"/>
  <c r="K27" i="63"/>
  <c r="K26" i="63"/>
  <c r="K25" i="63"/>
  <c r="K23" i="63"/>
  <c r="K22" i="63"/>
  <c r="K21" i="63"/>
  <c r="K20" i="63"/>
  <c r="K19" i="63"/>
  <c r="K18" i="63"/>
  <c r="K16" i="63"/>
  <c r="K15" i="63"/>
  <c r="K14" i="63"/>
  <c r="K13" i="63"/>
  <c r="K12" i="63"/>
  <c r="K11" i="63"/>
  <c r="K9" i="63"/>
  <c r="K8" i="63"/>
  <c r="I14" i="59"/>
  <c r="I11" i="59"/>
  <c r="K11" i="59" s="1"/>
  <c r="I27" i="59"/>
  <c r="I28" i="59"/>
  <c r="K27" i="59"/>
  <c r="K8" i="59"/>
  <c r="I13" i="61"/>
  <c r="K13" i="61" s="1"/>
  <c r="I14" i="61"/>
  <c r="I11" i="61"/>
  <c r="K67" i="61"/>
  <c r="K66" i="61"/>
  <c r="K65" i="61"/>
  <c r="K64" i="61"/>
  <c r="K63" i="61"/>
  <c r="K62" i="61"/>
  <c r="K61" i="61"/>
  <c r="K60" i="61"/>
  <c r="K59" i="61"/>
  <c r="K58" i="61"/>
  <c r="K57" i="61"/>
  <c r="K56" i="61"/>
  <c r="K54" i="61"/>
  <c r="K53" i="61"/>
  <c r="K51" i="61"/>
  <c r="K50" i="61"/>
  <c r="K49" i="61"/>
  <c r="K48" i="61"/>
  <c r="K47" i="61"/>
  <c r="K46" i="61"/>
  <c r="K45" i="61"/>
  <c r="K44" i="61"/>
  <c r="K43" i="61"/>
  <c r="K42" i="61"/>
  <c r="K41" i="61"/>
  <c r="K40" i="61"/>
  <c r="K39" i="61"/>
  <c r="K38" i="61"/>
  <c r="K37" i="61"/>
  <c r="K36" i="61"/>
  <c r="K35" i="61"/>
  <c r="K34" i="61"/>
  <c r="K32" i="61"/>
  <c r="K31" i="61"/>
  <c r="K29" i="61"/>
  <c r="K28" i="61"/>
  <c r="K27" i="61"/>
  <c r="K26" i="61"/>
  <c r="K25" i="61"/>
  <c r="K23" i="61"/>
  <c r="K22" i="61"/>
  <c r="K21" i="61"/>
  <c r="K20" i="61"/>
  <c r="K19" i="61"/>
  <c r="K18" i="61"/>
  <c r="K16" i="61"/>
  <c r="K15" i="61"/>
  <c r="K14" i="61"/>
  <c r="K12" i="61"/>
  <c r="K11" i="61"/>
  <c r="K9" i="61"/>
  <c r="K8" i="61"/>
  <c r="I14" i="60"/>
  <c r="K14" i="60" s="1"/>
  <c r="I13" i="60"/>
  <c r="K13" i="60" s="1"/>
  <c r="I11" i="60"/>
  <c r="K11" i="60" s="1"/>
  <c r="K67" i="60"/>
  <c r="K66" i="60"/>
  <c r="K65" i="60"/>
  <c r="K64" i="60"/>
  <c r="K63" i="60"/>
  <c r="K62" i="60"/>
  <c r="K61" i="60"/>
  <c r="K60" i="60"/>
  <c r="K59" i="60"/>
  <c r="K58" i="60"/>
  <c r="K57" i="60"/>
  <c r="K56" i="60"/>
  <c r="K54" i="60"/>
  <c r="K53" i="60"/>
  <c r="K51" i="60"/>
  <c r="K50" i="60"/>
  <c r="K49" i="60"/>
  <c r="K48" i="60"/>
  <c r="K47" i="60"/>
  <c r="K46" i="60"/>
  <c r="K45" i="60"/>
  <c r="K44" i="60"/>
  <c r="K43" i="60"/>
  <c r="K42" i="60"/>
  <c r="K41" i="60"/>
  <c r="K40" i="60"/>
  <c r="K39" i="60"/>
  <c r="K38" i="60"/>
  <c r="K37" i="60"/>
  <c r="K36" i="60"/>
  <c r="K35" i="60"/>
  <c r="K34" i="60"/>
  <c r="K32" i="60"/>
  <c r="K31" i="60"/>
  <c r="K29" i="60"/>
  <c r="K28" i="60"/>
  <c r="K27" i="60"/>
  <c r="K26" i="60"/>
  <c r="K25" i="60"/>
  <c r="K23" i="60"/>
  <c r="K22" i="60"/>
  <c r="K21" i="60"/>
  <c r="K20" i="60"/>
  <c r="K19" i="60"/>
  <c r="K18" i="60"/>
  <c r="K16" i="60"/>
  <c r="K15" i="60"/>
  <c r="K12" i="60"/>
  <c r="K9" i="60"/>
  <c r="K8" i="60"/>
  <c r="K67" i="59"/>
  <c r="K66" i="59"/>
  <c r="K65" i="59"/>
  <c r="K64" i="59"/>
  <c r="K63" i="59"/>
  <c r="K62" i="59"/>
  <c r="K61" i="59"/>
  <c r="K60" i="59"/>
  <c r="K59" i="59"/>
  <c r="K58" i="59"/>
  <c r="K57" i="59"/>
  <c r="K56" i="59"/>
  <c r="K54" i="59"/>
  <c r="K53" i="59"/>
  <c r="K51" i="59"/>
  <c r="K50" i="59"/>
  <c r="K49" i="59"/>
  <c r="K48" i="59"/>
  <c r="K47" i="59"/>
  <c r="K46" i="59"/>
  <c r="K45" i="59"/>
  <c r="K44" i="59"/>
  <c r="K43" i="59"/>
  <c r="K42" i="59"/>
  <c r="K41" i="59"/>
  <c r="K40" i="59"/>
  <c r="K39" i="59"/>
  <c r="K38" i="59"/>
  <c r="K37" i="59"/>
  <c r="K36" i="59"/>
  <c r="K35" i="59"/>
  <c r="K34" i="59"/>
  <c r="K32" i="59"/>
  <c r="K31" i="59"/>
  <c r="K29" i="59"/>
  <c r="K28" i="59"/>
  <c r="K26" i="59"/>
  <c r="K25" i="59"/>
  <c r="K23" i="59"/>
  <c r="K22" i="59"/>
  <c r="K21" i="59"/>
  <c r="K20" i="59"/>
  <c r="K19" i="59"/>
  <c r="K18" i="59"/>
  <c r="K16" i="59"/>
  <c r="K15" i="59"/>
  <c r="K14" i="59"/>
  <c r="K13" i="59"/>
  <c r="K12" i="59"/>
  <c r="K9" i="59"/>
  <c r="I27" i="29"/>
  <c r="I28" i="45"/>
  <c r="I26" i="45"/>
  <c r="I26" i="29" l="1"/>
  <c r="I13" i="29"/>
  <c r="I12" i="29"/>
  <c r="I28" i="29"/>
  <c r="I14" i="29"/>
  <c r="I11" i="29"/>
  <c r="K69" i="67"/>
  <c r="E17" i="2" s="1"/>
  <c r="F17" i="2" s="1"/>
  <c r="K69" i="66"/>
  <c r="E16" i="2" s="1"/>
  <c r="F16" i="2" s="1"/>
  <c r="K69" i="65"/>
  <c r="E15" i="2" s="1"/>
  <c r="F15" i="2" s="1"/>
  <c r="K69" i="64"/>
  <c r="E14" i="2" s="1"/>
  <c r="F14" i="2" s="1"/>
  <c r="K69" i="63"/>
  <c r="E13" i="2" s="1"/>
  <c r="F13" i="2" s="1"/>
  <c r="K69" i="59"/>
  <c r="E12" i="2" s="1"/>
  <c r="F12" i="2" s="1"/>
  <c r="K69" i="61"/>
  <c r="E11" i="2" s="1"/>
  <c r="F11" i="2" s="1"/>
  <c r="K69" i="60"/>
  <c r="E10" i="2" s="1"/>
  <c r="F10" i="2" s="1"/>
  <c r="E9" i="2"/>
  <c r="F9" i="2" s="1"/>
  <c r="E7" i="2" l="1"/>
  <c r="F7" i="2" s="1"/>
  <c r="E8" i="2"/>
  <c r="F8" i="2" s="1"/>
  <c r="K20" i="29"/>
  <c r="K21" i="29"/>
  <c r="K22" i="29"/>
  <c r="K23" i="29"/>
  <c r="K25" i="29"/>
  <c r="K26" i="29"/>
  <c r="K27" i="29"/>
  <c r="K28" i="29"/>
  <c r="K29" i="29"/>
  <c r="K31" i="29"/>
  <c r="K32" i="29"/>
  <c r="K34" i="29"/>
  <c r="K35" i="29"/>
  <c r="K36" i="29"/>
  <c r="K37" i="29"/>
  <c r="K38" i="29"/>
  <c r="K39" i="29"/>
  <c r="K40" i="29"/>
  <c r="K41" i="29"/>
  <c r="K42" i="29"/>
  <c r="K43" i="29"/>
  <c r="K44" i="29"/>
  <c r="K45" i="29"/>
  <c r="K46" i="29"/>
  <c r="K47" i="29"/>
  <c r="K48" i="29"/>
  <c r="K49" i="29"/>
  <c r="K50" i="29"/>
  <c r="K51" i="29"/>
  <c r="K53" i="29"/>
  <c r="K54" i="29"/>
  <c r="K56" i="29"/>
  <c r="K57" i="29"/>
  <c r="K58" i="29"/>
  <c r="K59" i="29"/>
  <c r="K60" i="29"/>
  <c r="K61" i="29"/>
  <c r="K62" i="29"/>
  <c r="K63" i="29"/>
  <c r="K64" i="29"/>
  <c r="K65" i="29"/>
  <c r="K66" i="29"/>
  <c r="K67" i="29"/>
  <c r="K9" i="29"/>
  <c r="K11" i="29"/>
  <c r="K12" i="29"/>
  <c r="K13" i="29"/>
  <c r="K14" i="29"/>
  <c r="K15" i="29"/>
  <c r="K16" i="29"/>
  <c r="K18" i="29"/>
  <c r="K19" i="29"/>
  <c r="K8" i="29"/>
  <c r="K67" i="45" l="1"/>
  <c r="K66" i="45"/>
  <c r="K65" i="45"/>
  <c r="K64" i="45"/>
  <c r="K63" i="45"/>
  <c r="K62" i="45"/>
  <c r="K61" i="45"/>
  <c r="K60" i="45"/>
  <c r="K59" i="45"/>
  <c r="K58" i="45"/>
  <c r="K57" i="45"/>
  <c r="K56" i="45"/>
  <c r="K54" i="45"/>
  <c r="K53" i="45"/>
  <c r="K51" i="45"/>
  <c r="K50" i="45"/>
  <c r="K49" i="45"/>
  <c r="K48" i="45"/>
  <c r="K47" i="45"/>
  <c r="K46" i="45"/>
  <c r="K45" i="45"/>
  <c r="K44" i="45"/>
  <c r="K43" i="45"/>
  <c r="K42" i="45"/>
  <c r="K41" i="45"/>
  <c r="K40" i="45"/>
  <c r="K39" i="45"/>
  <c r="K38" i="45"/>
  <c r="K37" i="45"/>
  <c r="K36" i="45"/>
  <c r="K35" i="45"/>
  <c r="K34" i="45"/>
  <c r="K32" i="45"/>
  <c r="K31" i="45"/>
  <c r="K29" i="45"/>
  <c r="K28" i="45"/>
  <c r="K27" i="45"/>
  <c r="K26" i="45"/>
  <c r="K25" i="45"/>
  <c r="K23" i="45"/>
  <c r="K22" i="45"/>
  <c r="K21" i="45"/>
  <c r="K20" i="45"/>
  <c r="K19" i="45"/>
  <c r="K18" i="45"/>
  <c r="K16" i="45"/>
  <c r="K15" i="45"/>
  <c r="K14" i="45"/>
  <c r="K13" i="45"/>
  <c r="K12" i="45"/>
  <c r="K11" i="45"/>
  <c r="K9" i="45"/>
  <c r="K8" i="45"/>
  <c r="K69" i="45" l="1"/>
  <c r="E6" i="2" s="1"/>
  <c r="F6" i="2" s="1"/>
  <c r="F37" i="2" s="1"/>
  <c r="H69" i="29"/>
  <c r="C4" i="29" s="1"/>
  <c r="K67" i="25"/>
  <c r="K61" i="25"/>
  <c r="K62" i="25"/>
  <c r="K63" i="25"/>
  <c r="K64" i="25"/>
  <c r="K65" i="25"/>
  <c r="K66" i="25"/>
  <c r="E37" i="2" l="1"/>
  <c r="K9" i="25"/>
  <c r="K57" i="25"/>
  <c r="K58" i="25"/>
  <c r="K59" i="25"/>
  <c r="K60" i="25"/>
  <c r="K32" i="25"/>
  <c r="K31" i="25"/>
  <c r="K36" i="25" l="1"/>
  <c r="K37" i="25"/>
  <c r="K38" i="25"/>
  <c r="K39" i="25"/>
  <c r="K40" i="25"/>
  <c r="K41" i="25"/>
  <c r="K42" i="25"/>
  <c r="K43" i="25"/>
  <c r="K44" i="25"/>
  <c r="K45" i="25"/>
  <c r="K46" i="25"/>
  <c r="K47" i="25"/>
  <c r="K48" i="25"/>
  <c r="K49" i="25"/>
  <c r="K50" i="25"/>
  <c r="K51" i="25"/>
  <c r="K53" i="25"/>
  <c r="K54" i="25"/>
  <c r="K56" i="25" l="1"/>
  <c r="K35" i="25"/>
  <c r="K34" i="25"/>
  <c r="K29" i="25"/>
  <c r="K28" i="25"/>
  <c r="K27" i="25"/>
  <c r="K26" i="25"/>
  <c r="K25" i="25"/>
  <c r="K23" i="25"/>
  <c r="K22" i="25"/>
  <c r="K21" i="25"/>
  <c r="K20" i="25"/>
  <c r="K19" i="25"/>
  <c r="K18" i="25"/>
  <c r="K16" i="25"/>
  <c r="K15" i="25"/>
  <c r="K14" i="25"/>
  <c r="K13" i="25"/>
  <c r="K12" i="25"/>
  <c r="K11" i="25"/>
  <c r="K8" i="25"/>
  <c r="H69" i="25" l="1"/>
  <c r="F4" i="25" s="1"/>
</calcChain>
</file>

<file path=xl/sharedStrings.xml><?xml version="1.0" encoding="utf-8"?>
<sst xmlns="http://schemas.openxmlformats.org/spreadsheetml/2006/main" count="5737" uniqueCount="269">
  <si>
    <t>Norwegian Refugee Council
المجلس النرويجي للاجئين</t>
  </si>
  <si>
    <t xml:space="preserve">Beneficiaries List Summry </t>
  </si>
  <si>
    <t>30 Shelter units rehab at Al-Hilies Camp</t>
  </si>
  <si>
    <t>Project
(LYFM2105)</t>
  </si>
  <si>
    <t>Doner
(UNHCR)</t>
  </si>
  <si>
    <t>Location
(Elsabrie)</t>
  </si>
  <si>
    <t xml:space="preserve">BoQ No. </t>
  </si>
  <si>
    <t>Ben. No.</t>
  </si>
  <si>
    <t>Name</t>
  </si>
  <si>
    <t>Phone No.</t>
  </si>
  <si>
    <t>BOQ Value (USD)</t>
  </si>
  <si>
    <t>Differ. Percent.%</t>
  </si>
  <si>
    <t>هدية محمد هدية</t>
  </si>
  <si>
    <t>برنية محمد اشتيوي</t>
  </si>
  <si>
    <t>مريم محمد عبدالسلام زايد</t>
  </si>
  <si>
    <t>رمضان ميلاد ميلاد إبراهيم</t>
  </si>
  <si>
    <t>سالمة محمد علي فرحات</t>
  </si>
  <si>
    <t>قاسم محمد طاهر</t>
  </si>
  <si>
    <t>زمزم الزروق عقيل</t>
  </si>
  <si>
    <t>علي محمد عون الله</t>
  </si>
  <si>
    <t>نصر سعيد عمارة</t>
  </si>
  <si>
    <t>محمد علي فررحات</t>
  </si>
  <si>
    <t>خالد طاهر يوسف ابوناب</t>
  </si>
  <si>
    <t>927471362/924418605</t>
  </si>
  <si>
    <t>صالح عقيلة اشتيوي</t>
  </si>
  <si>
    <t>سالمة محمد موسى</t>
  </si>
  <si>
    <t>عبد الله مفتاح ابوعزوم</t>
  </si>
  <si>
    <t>علي سالم عبد الله اهويدي</t>
  </si>
  <si>
    <t>فاطمة محمد مخلوف</t>
  </si>
  <si>
    <t>نصر محمد عمر</t>
  </si>
  <si>
    <t>يوسف سالم عبد الله اهويدي</t>
  </si>
  <si>
    <t xml:space="preserve">وليد سالم صالح اكريم </t>
  </si>
  <si>
    <t xml:space="preserve">خليفه مصطفى علي </t>
  </si>
  <si>
    <t xml:space="preserve">فتح الله امراجع جمعه </t>
  </si>
  <si>
    <t xml:space="preserve">وليد امراجع جمعه </t>
  </si>
  <si>
    <t>امحمد امراجع عبدالسلام امراجع</t>
  </si>
  <si>
    <t xml:space="preserve">عبدالله علي عبدالله احنيش </t>
  </si>
  <si>
    <t xml:space="preserve">شرف الدين محمد عبدالسلام </t>
  </si>
  <si>
    <t xml:space="preserve">عمر سلطان محمد سلطان </t>
  </si>
  <si>
    <t xml:space="preserve">امراجع عبد السلام امحمد  </t>
  </si>
  <si>
    <t xml:space="preserve">total </t>
  </si>
  <si>
    <t>BENEFICIARY BILL OF QUANTITIES</t>
  </si>
  <si>
    <t>Project Title</t>
  </si>
  <si>
    <t>30 house unit rehab</t>
  </si>
  <si>
    <t>Donor</t>
  </si>
  <si>
    <t>UNHCR</t>
  </si>
  <si>
    <t>Location</t>
  </si>
  <si>
    <t>Al-Hilies Camp</t>
  </si>
  <si>
    <t>Total Estmated Budget</t>
  </si>
  <si>
    <t>Project Code</t>
  </si>
  <si>
    <t>LYFM2105</t>
  </si>
  <si>
    <t xml:space="preserve">Total BoQ </t>
  </si>
  <si>
    <t>No</t>
  </si>
  <si>
    <t>Item/ Required Work (English )</t>
  </si>
  <si>
    <t xml:space="preserve">عناصر بحاجة الي عمل (عربي ) </t>
  </si>
  <si>
    <t>Unit</t>
  </si>
  <si>
    <t>Quantity</t>
  </si>
  <si>
    <t>Price (USD)</t>
  </si>
  <si>
    <t>Total Price (USD)</t>
  </si>
  <si>
    <t>Worksite Preparation and Cleaning</t>
  </si>
  <si>
    <t>أعمال تهيئة الموقع وتنظيفه</t>
  </si>
  <si>
    <t>by  square meters, limited demolition inside the buildings for windows and doors openings. works to include all necessary material, machinery  and works, avoiding all damages and transporting debris and waste to public landfills, as well as leveling, finishing, and wall plastering according to the scope of work, technical specifications and NRC's instructions.</t>
  </si>
  <si>
    <t>بالمترالمربع هدم محدود داخل المباني من أجل النوافذ والأبواب والتهيئة شاملا كل مايلزم من أعمال السند وتفادي جميع الأضرار ونقل الأنقاض والمخلفات إلى المقالب العمومية تحت إشا المجلس النرويجي</t>
  </si>
  <si>
    <t>m²</t>
  </si>
  <si>
    <t xml:space="preserve">Demolition and removing ceramic wall and floor tiling in kitchen and toilets including transferring the waste to the public dumps according to scope of work ,technical specifications and NRC instructions. works to include all hardware, machinery, material and workmanship required for the completion of the item.
Price to include restoring existing structure/walls/door or remedying any defects that happen to the structure as a result of the demolition works. </t>
  </si>
  <si>
    <t>إزالة سيراميك الارضيات والحوائط الموجودة بالحمامات والمطابخ  ، البنذ يشمل اعمال نقل المخلفات إلى المكبات العامة طبقاً للمواصفات الفنية ومحتوى العمل وتعليمات المجلس النرويجي للاجئين. و السعر يشمل ترميم أي اضرار قد تنجم في النوافد الأبواب او الاجزاء الخرسانية  عن اعمال الازلة.</t>
  </si>
  <si>
    <t>Non-Structural  / Civil Work</t>
  </si>
  <si>
    <t>أعمال غير هيكلية – تنفيذية</t>
  </si>
  <si>
    <t>Demolition of existing CGI sheet sheets/roofs, transporting of debris and waste to public landfills and prepare the walls for  installing new CGI sheets using cement: sand mortar(300kgm cement+1m^3 Sand) according to the scope of work, technical specifications and NRC's instructions.</t>
  </si>
  <si>
    <t>إزالة السقف الحديدي المموج، أو الخشبي، مع إزالة العوارض القائمة وتهيئة الجدران القائمة لأعمال تثبيت الألواح الحديدية الجديدة،ونقل الأنقاض والمخلفات إلى المقالب العمومية  ويشمل العمل استخدام مونة اسمنتية ​​ ورمل بنسبة خلط (300 كجم سمنت +1 متر مكعب رمل) وعمل كل مايلزم لإكمال العمل وفقا للمواصفات الفنية وتعليمات المجلس النرويجي</t>
  </si>
  <si>
    <t>in longitudinal meters , preparing the existing walls for installing the corrugated iron sheets / roof and filling all openings between the level of the ceiling and the walls using cement mortar and leveling the surface, according to the scope of work, technical specifications and NRC's instructions.</t>
  </si>
  <si>
    <t>بالمتر الطولي تهيئة الجدران القائمة لتركيب السقف الحديدي المموج (فراغات بدون سقف) و ملء وتعبئة جميع الفتحات  بين مستوى السقف  والجدران باستخدام مونة اسمنتية وتسوية السطح وذلك طبقا للمواصفات الفنية و محتوى العمل و تعليمات المجلس النرويجي</t>
  </si>
  <si>
    <t>L.M.</t>
  </si>
  <si>
    <t>supply and install  iron beams (section 80mmX80mmX10mm)  including all accessories and fixing requirements and applying 2 layers of anticorrosion primer and black finishing paint with good quality,  according to scope of work ,technical specifications and the NRC instructions</t>
  </si>
  <si>
    <t>توريد وتركيب عوارض حديدية مربعة المقطع بمقطع (60*60*10 ملم) بما في ذلك جميع الملحقات ومستلزمات التركيب ، والطلاء بطبقتين من البريمر ضد الصدأ ، , و طلاء خارجي باللون الاسود خاص بالمعادن. وعمل مايلزم لقبول العمل وذلك طبقا للمواصفات الفنية و محتوى العمل و تعليمات المجلس النرويجي</t>
  </si>
  <si>
    <t>Supply and install CGI sheet Roofing with 5cm thick and slope 1:100 c. Sheets to be fixed to the frame using screws (50mm length, 8 mm Diameter) each 500 mm, with overlapping of 200mm, with external flapping 400mm.The work includes filling all openings and gaps between the roof and walls internally and externally using mortar (300Kgm Cement+1 m3 sand) as plastering layer with at least 200mm width of the walls according to the scope of work, technical specifications and NRC's instructions.</t>
  </si>
  <si>
    <t>توريد وتثبيت تسقيف الحديد المموج بسمك 5 ملم وميول1:100 سم، ويجب تثبيتها على الإطار باستخدام مسامير بطول 50ملم وسمك 8ملم  كل 500 ملم، والحفاظ على بروز خارجي (رفرفة) بمسافة 500 ملم، متضمناً مسافة 200 ملم تداخل للصفائح المتراصة، ويشمل العمل ملء جميع الفتحات  بين السقف والجدران من الجهتين الداخلية والخارجية وذلك باستخدام الأسمنت: مونة اسمنتية ​​ ورمل بنسبة خلط (300 كجم مع 1 متر مكعب رمل)  ولياسة 200 ملم على الأقل من الجهتين الداخلية والخارجية ،  و كل مالزم- لإكمال العمل وفقا للرسومات الفنية وتعليمات المجلس النرويجي</t>
  </si>
  <si>
    <t>by Square meter , Providing and installing Masonry works hollow block (400xx200x200)mm, with strength 27kg/cm^2, with cement mortar, mix 300 kg cement+1 m3 sand. Works to be completed according to the scope of work, technical specifications and NRC's instructions.</t>
  </si>
  <si>
    <t xml:space="preserve">بالمترالمربع توريد وعمل مباني من الطوب الإسمنتي المفرغ بأبعاد (200x200x400) , و بإجهاد كسرلايقل عن 27kg/cm^2 للحوائط والقواطع الفرده بلاط أسمنتى يتكون من 300كجم اسمنت+1.00م3 رمل وفق المواصفات والأصول الفنية وتعليمات المجلس النرويجي  </t>
  </si>
  <si>
    <t xml:space="preserve">by  Square meter, Supply and apply Internal plastering works to ceiling and walls 15 to 20mm thick, using cement mortar mix (350kgm cement+1.0m3 sand), smoothing and any other application needed for the proper completion of the works  according to the scope of work, technical specifications and NRC's instructions. 
works to include fixing steel mesh and the interface of 2 different materials as well as where the plaster thickness exceed 20mm </t>
  </si>
  <si>
    <t>بالمترالمربع /توريد وعمل لياسة الحوائط الداخلية والاسقف بسممك 15-20 ملم بمونة مكونة من 350كجم اسمنت +1 م3 رمل، مع التسوية وإعداد سطح ناعم، وعمل كل مايلزم لقبول العمل بحسب المواصفات الفنية وتعليمات المجلس النرويجي</t>
  </si>
  <si>
    <t>Fixing Existing Doors and Windows</t>
  </si>
  <si>
    <t>تصليح أبواب ونوافذ الموجودة</t>
  </si>
  <si>
    <t xml:space="preserve">Repairing aluminum/ PVC doors and windows with supplying all the necessary accessories for maintenance including hinges, handles and locks after approving samples technical according to the scope of work, technical specifications and NRC's instructions. </t>
  </si>
  <si>
    <r>
      <t>أ</t>
    </r>
    <r>
      <rPr>
        <b/>
        <u/>
        <sz val="10.5"/>
        <color theme="3"/>
        <rFont val="Calibri"/>
        <family val="2"/>
        <scheme val="minor"/>
      </rPr>
      <t xml:space="preserve">عمال تصليح الأبواب والنوافذ من الألومنيوم  أو البي في سي مع </t>
    </r>
    <r>
      <rPr>
        <sz val="10.5"/>
        <color theme="3"/>
        <rFont val="Calibri"/>
        <family val="2"/>
        <scheme val="minor"/>
      </rPr>
      <t>توريد كل المستلزمات اللازمة للصيانة من مفاصل ومقابض وأقفال بعد اعتماد العينات وتوفير كل مايلزم من ملحقات من أجل إكمال العمل وفقا للمواصفات الفنية وتعليمات المجلس النرويجي</t>
    </r>
  </si>
  <si>
    <t>Pc</t>
  </si>
  <si>
    <t xml:space="preserve">replacing damaged or broken glass panels  for aluminum, PVC or wooden windows with other high quality glass, with a thickness of 6 mm. works include fixing the glass panels to the existing frames together with the application of the necessary sealant  as well as providing all the accessories needed. works to be completed according to the   scope of work, technical specifications and NRC's instructions. </t>
  </si>
  <si>
    <r>
      <t>أ</t>
    </r>
    <r>
      <rPr>
        <b/>
        <u/>
        <sz val="10.5"/>
        <color theme="3"/>
        <rFont val="Calibri"/>
        <family val="2"/>
        <scheme val="minor"/>
      </rPr>
      <t xml:space="preserve">عمال استبدال الزجاج المتضرر </t>
    </r>
    <r>
      <rPr>
        <b/>
        <sz val="10.5"/>
        <color theme="3"/>
        <rFont val="Calibri"/>
        <family val="2"/>
        <scheme val="minor"/>
      </rPr>
      <t xml:space="preserve">من النوافذ الومنيوم، </t>
    </r>
    <r>
      <rPr>
        <sz val="10.5"/>
        <color theme="3"/>
        <rFont val="Calibri"/>
        <family val="2"/>
        <scheme val="minor"/>
      </rPr>
      <t xml:space="preserve">بي في سي او خشبية بزجاج أخرى ذو جودة ممتازة بسمك 6مم و أيضا توفير كل الملحقات الخاصة بتشطيب الزجاج لاتمام العمل بالشكل المطلوب تحت اشراف المجلس النرويجي </t>
    </r>
  </si>
  <si>
    <t xml:space="preserve">repairing damaged or broken wooden doors and windows, works include filling any gaps and cracks with putty, replacing hinges, locks, handles and providing all accessories and material needed for the completion of the works. works to include painting of doors and windows with a prime coat and finishing coats to match existing color and finishing work. all works to be completed according the scope of work, technical specifications and NRC's instructions. </t>
  </si>
  <si>
    <r>
      <t>أ</t>
    </r>
    <r>
      <rPr>
        <b/>
        <u/>
        <sz val="10.5"/>
        <color theme="3"/>
        <rFont val="Calibri"/>
        <family val="2"/>
        <scheme val="minor"/>
      </rPr>
      <t>عمال تصليح الأبواب والنوافذ من الخشب</t>
    </r>
    <r>
      <rPr>
        <sz val="10.5"/>
        <color theme="3"/>
        <rFont val="Calibri"/>
        <family val="2"/>
        <scheme val="minor"/>
      </rPr>
      <t xml:space="preserve"> مع توريد كل المستلزمات اللازمة للصيانة من مفاصل ومقابض  بعد اعتماد العينات وتوفير كل مايلزم من ملحقات ، والقيام بأعمال الدهان والطلاء من أجل إكمال العمل وفقا للمواصفات الفنية وتعليمات المجلس النرويجي</t>
    </r>
  </si>
  <si>
    <t xml:space="preserve">Supplying and installing a lock and handle for wooden doors and windows, of excellent quality for daily use, and providing all needed accessories and material necessary for the completion of  the work after approval of samples. Works to be completed according to the scope of work, technical specifications and NRC's instructions. </t>
  </si>
  <si>
    <r>
      <t>أ</t>
    </r>
    <r>
      <rPr>
        <b/>
        <u/>
        <sz val="10.5"/>
        <color theme="3"/>
        <rFont val="Calibri"/>
        <family val="2"/>
        <scheme val="minor"/>
      </rPr>
      <t>عمال توريد وتركيب قفل و مقبض للابواب و النوافذ الخشبية</t>
    </r>
    <r>
      <rPr>
        <sz val="10.5"/>
        <color theme="3"/>
        <rFont val="Calibri"/>
        <family val="2"/>
        <scheme val="minor"/>
      </rPr>
      <t>، ذو جودة ممتازة للاستعمال اليومي، و توفير كل ما يلزم لاتمام العمل بعد الموافقة على العينات. تحت اشراف المجلس النرويجي.</t>
    </r>
  </si>
  <si>
    <t xml:space="preserve">repairing metal doors, works include filling any gaps and cracks with putty, replacing hinges, locks, handles and providing all accessories and material needed for the completion of the works. works to include painting of doors a with a prime coat and finishing coats to match existing color and finishing work. all works to be completed according the scope of work, technical specifications and NRC's instructions. </t>
  </si>
  <si>
    <r>
      <rPr>
        <b/>
        <u/>
        <sz val="10.5"/>
        <color theme="3"/>
        <rFont val="Calibri"/>
        <family val="2"/>
        <scheme val="minor"/>
      </rPr>
      <t xml:space="preserve">أعمال تصليح الأبواب  من الحديد </t>
    </r>
    <r>
      <rPr>
        <sz val="10.5"/>
        <color theme="3"/>
        <rFont val="Calibri"/>
        <family val="2"/>
        <scheme val="minor"/>
      </rPr>
      <t>مع توريد كل المستلزمات اللازمة للصيانة من مفاصل ومقابض  بعد اعتماد العينات وتوفير كل مايلزم من ملحقات ، والقيام بأعمال الدهان والطلاء من أجل إكمال العمل وفقا للمواصفات الفنية وتعليمات المجلس النرويجي</t>
    </r>
  </si>
  <si>
    <t xml:space="preserve">Supplying and installing a lock and handle for metal doors and windows, of excellent quality for daily use, and providing all needed accessories and material necessary for the completion of  the work after approval of samples. Works to be completed according to the scope of work, technical specifications and NRC's instructions. </t>
  </si>
  <si>
    <r>
      <rPr>
        <b/>
        <u/>
        <sz val="10.5"/>
        <color theme="3"/>
        <rFont val="Calibri"/>
        <family val="2"/>
        <scheme val="minor"/>
      </rPr>
      <t>أعمال توريد و تركيب قفل للابواب والحديدي</t>
    </r>
    <r>
      <rPr>
        <sz val="10.5"/>
        <color theme="3"/>
        <rFont val="Calibri"/>
        <family val="2"/>
        <scheme val="minor"/>
      </rPr>
      <t>ة، ذو جودة ممتازة للاستعمال اليومي، و توفير كل ما يلزم لاتمام العمل بعد الموافقة على العينات. تحت اشراف المجلس النرويجي.</t>
    </r>
  </si>
  <si>
    <t xml:space="preserve"> Doors and Windows</t>
  </si>
  <si>
    <t>تركيب أبواب ونوافذ</t>
  </si>
  <si>
    <t xml:space="preserve"> supplying and installing internal doors of Swedish wood, first class, pressing plywood with one or two leaves as required, and the internal wooden slats sector is not less than (40x20mm) connected to each other and pressed on both sides by a 4 mm  plywood board of the same type of wood, including (150-200mm) door hobs, handles, hinges, lock, frame and painting and all necessary to complete the work, according to the scope of work, technical specifications and NRC's instructions. </t>
  </si>
  <si>
    <t>بالمتر المربع توريد وتركيب أبواب داخلية من الخشب السويدي درجة اولى كبس ابلاكاج بضلفة او ضلفتين حسب المطلوب و قطاع الشرائح الخشبية الداخلية لايقل عن 40*20 ملم متصلة مع بعضها و مكبسة من الجهتين بلوح ابلاكاج سمك 4 مم من نفس نوع الخشب شاملاً الحلق بعرض (150-200ملم)  والمقابض والمفاصل والقفل وأعمال الطلاء والإطار الخارجي وكل الخردوات وكافة ما يلزم لنهو العمل، وفق للمواصفات الفنية وتعليمات المجلس النرويجي</t>
  </si>
  <si>
    <t xml:space="preserve">Supply and Installing  a metal door for the main entrance manufactured by 3 mm thick steel plates, price includes scratching, sanding and coating with two-sided anti-rust paint, painting with two-sided oil paint with the required color, with 60 mm door hobs, handles, hinges, key locks, and all accessories to finish the work according to the scope of work, technical specifications and NRC's instructions. </t>
  </si>
  <si>
    <t>أعمال توريد وتركيب أبواب حديدية للمدخل الرئيس للمبنى مصنع من صفائح حديدية بسمك لا يقل عن 2 ملم ، والسعر يشمل الحك والصنفرة والطلاء بطلاء مانع للصدأ بوجهين ودهانه ببوية الزيت من وجهين باللون المطلوب وتركيب الحلوق بسمك 60ملم، والأقفال والخردوات والمقابض وكل مايلزم لانهاء العمل  طبقاً للمواصفات الفنية وتعليمات المجلس النرويجي</t>
  </si>
  <si>
    <t xml:space="preserve">Supply and installation of doors and windows of white (P.V.C) material and sectors supported by steel from one or two leaves, with 60 mm hobs, handles, hinges, key locks, 6mm thick glass and works include all accessories and material needed for the completion of the works. works to be completed according to the scope of work, technical specifications and NRC's instructions. </t>
  </si>
  <si>
    <t>توريد وتركيب أبواب ونوافذ من مادة ( P.V.C) أبيض اللون والقطاعات مدعومة بالصلب من ضلفة او ضلفتين فارغ زجاج والعمل يشمل الحشو بألواح معزولة من نفس المادة، مع  الخردوات من نوعية ممتازة ومعتمدة، وتركيب الزجاج بسمك 6 ملم حسب المواصفات الفنية وأصول الصنعة وتعليمات المجلس النرويجي</t>
  </si>
  <si>
    <t xml:space="preserve">Wall preparation work (helix) with 200mm width using cement plaster to  guarantee the perpendicularity and horizontally on the surface as well the smoothness of surface,  to install doors and windows, and provide all that is needed to allow for installing new doors or windows. works to be completed according to the scope of work, technical specifications and NRC's instructions. </t>
  </si>
  <si>
    <t>أعمال تجهيز الجدار (الحلوق ) لعرض 200 ملم بعمل طبقة لياسة مع ضمان تسوية و عمودية و افقية العمل مع تسوية السطح  وذلك  لغرض تركيب الأبواب والنوافذ عليه من اللياسة و توفير  كل مايلزم من مواد عمال أدوات لإكتمال العمل وفقا للمواصفات الفنية وتعليمات المجلس النرويجي.</t>
  </si>
  <si>
    <t>M.L.</t>
  </si>
  <si>
    <t xml:space="preserve">Wall preparation work (helix) to install doors and windows, with plastering and surface finishing, with supplying concrete lintel size (100 x200) mm, according to the length of the wall opening plus (200 mm) from both sides of the wall to be suitable for installing doors or windows and make sure of horizontally of the beam, and provide all that is needed to complete the works according the scope of work, technical specifications and NRC's instructions. </t>
  </si>
  <si>
    <t>أعمال  تركيب عتبة خرسانية مقاس(100x عرض200 سُمك) ملم ،وبحسب طول فتحة الجدار مضافاً اليها (200ملم) من كلا جانبي الجدار ليكون مناسب لتركيب الأبواب أو النوافذ ,و التأكد من افقية العتبة و توفير  كل مالزم- لإكتمال العمل وفقا للمواصفات الفنية وتعليمات المجلس النرويجي</t>
  </si>
  <si>
    <t>Marble Works</t>
  </si>
  <si>
    <t>أعمال رخام</t>
  </si>
  <si>
    <t>Supply and install marble tiles for door frames of Egyptian SELVIA quality or equivalent with thickness no less than 3cm and width 20 cml. The marble shall be fixed with cement mortar with mix ratio of (300kg cement: 1 m^3 sand)
The contractor has to submit samples of tiles for approval by NRC's engineer prior to the installation. Works shall be carried out according to scope of work, technical specifications and NRC instructions. works to include all hardware, machinery, material and workmanship required for the completion of the item.</t>
  </si>
  <si>
    <t>توريد وتركيب حلوق رخام نوع سيلفيا مصري او مايعادله بعرض الحائط (20سم) و بسمك لا يقل عن 3سم لزوم فتحات الابواب ويشمل العمل التثبيت باستخدام مونة اسمنتية ​​ ورمل بنسبة خلط (300 كجم سمنت +1 متر مكعب رمل) وعمل كل مايلزم لإكمال العمل وفقا للمواصفات الفنية وتعليمات المجلس النرويجي</t>
  </si>
  <si>
    <t>Supply and install marble tiles for kitchen counter tops including making the opening for the sink of Egyptian SELVIA quality or equivalent with thickness no less than 3 cm. The contractor has to submit samples of tiles for approval by NRC's engineer prior to the installation. Works shall be carried out according to scope of work, technical specifications and NRC instructions. works to include all hardware, machinery, material and workmanship required for the completion of the item.</t>
  </si>
  <si>
    <t>بالمتر المربع توريد وتركيب ترابيع رخام سلفيا مصري او ما يعادله بسمك 3 سم لزوم حوض الغسيل بالمطبخ حسب توجيهات المهندس المشرف والرسومات التوضحية  والعمل  يشمل توفير كل العمال والأدوات والمعدات اللازمة لإنهاء العمل بالشكل المطلوب.وبحسب المواصفات الفنية وتعليمات المجلس النرويجي</t>
  </si>
  <si>
    <t>Plumping Works and Related Items</t>
  </si>
  <si>
    <t>أعمال الصحية والصرف الصحي</t>
  </si>
  <si>
    <t>Supply and installation of a hand wash basin with high quality as Milano brand or equivalent, including water mixer high quality Italian made, in a chrome-plated copper after sample approving, and the activities to install it in the wall and all that is needed to finish the work according to the specifications and drawings and NRC instructions . Basin Size is (500x450) mm.</t>
  </si>
  <si>
    <t>توريد وتركيب حوض غسيل أيدي بالقاعدة من الفخار المطلي درجة اولى نوع ميلانوا او ما يعادله، و شاملاً خلاط المياه من النوع الزوجي صناعة ايطاليه ، والمصنوع من النحاس المطلي بالكروم ، بعد اعتماد العينة، وتركيب وصلة الصرف والركائز المثبتة في الحائط وكل ما يلزم لنهو العمل طبقاً للمواصفات والرسومات  بما في ذلك جميع الملحقات المطلوبة لإكمال العمل وفقًا للمواصفات الفنية وتعليمات المجلس النرويجي ,ومقاس الحوض (500x450) ملم.</t>
  </si>
  <si>
    <t>Supply and installation of a first-class Chinese  toilet seat with a size of 450 x 700 mm, a 9-liter or 10-liter parcel box, a S or P siphon, a plastic cover and fixed to the floor with serrated nails, a bottom parcel box with support and fixation including a 0.5-inch valve and all that is needed to finish the work according to the technical specifications and NRC instructions.</t>
  </si>
  <si>
    <t>توريد وتركيب مرحاض إفرنجي من الصيني درجة أولى  مقاس 450×700 مم وصندوق طرد سعة  9 لتر أو 10لتر  وسيفون S أو P وغطاء لدائن ويثبت في الأرضية بالمسامير المسننة وصندوق طرد سفلي مع زوايا الدعم والتثبيت شاملاً محبس 0.5 بوصة وكل ما يلزم لنهو العمل وفقًا للمواصفات الفنية وتعليمات المجلس النرويجي</t>
  </si>
  <si>
    <t>Supply and install a 1HP  water pump Italian made such as DAB or equivalent, including electric switch and all electrical wiring and installations. 
Works shall be carried out according to scope of work, technical specifications and NRC instructions. works to include all hardware, machinery, material and workmanship required for the completion of the item.</t>
  </si>
  <si>
    <t>أعمال توريد وتركيب مضخة مياه بقوة واحد حصان  إيطالية الصنع مثل DAB او ما يعادلها مع الصمامات والتوصيلات اللازمة بأنابيب شبكة المياه    بعد الأعتماد من قبل المهندس المشرف لزوم ضخ المياه من الخزان الارضي للخزانات العلوية    بما في ذلك جميع الملحقات لإكمال العمل وفقًا للمواصفات الفنية وتعليمات المجلس النرويجي</t>
  </si>
  <si>
    <t>Supply and install a 1000 liter polypropylene  plastic water tank including fittings,  and cover. Works shall be carried out according to scope of work, technical specifications and NRC instructions. works to include all hardware, machinery, material and workmanship required for the completion of the item.</t>
  </si>
  <si>
    <t>توريدوتثبيت خزان مياه شرب من البولي بروبيلين بسعة 1000 لتر، شاملاً صمام العوامة والغطاء  من النوعية الجيدة، وعمل قاعدة التثبيت والرفع والتثبيت في المكان المخصص،كما يشمل العمل جميع التجهيزات المطلوبة مثل الأكواع، والانحناءات ، بما في ذلك وصلات مدخل ومخرج وجميع التجهيزات والملحقات الضرورية.</t>
  </si>
  <si>
    <t>Supply and install 3/4 inch cold and hot water feeding pipes of type (p.p.r) high quality as KHALDI brand or equivalent, with a pressure resistance of not less than 20 bar outside the wall and the price includes all accessories, piping and fittings. Works shall be carried out according to scope of work, technical specifications and NRC instructions. works to include all hardware, machinery, material and workmanship required for the completion of the item.</t>
  </si>
  <si>
    <t>توريد وتركيب مواسير تغذية  للمياه الباردة والساخنة  من نوع (p.p.r) بجودة عالية KHALDI او ما يعادله بقطر 3/4 أنش بمقاومة ضغط  لا تقل عن 20 بار ، بعد اعتماد العينة،  والثمن يشمل  القطع الملحقة من  الاكواع والزوايا والمثبتتات وجميع مايلزم لانهاء العمل طبقاً للمواصفات الفنية وتعليمات المجلس النرويجي</t>
  </si>
  <si>
    <t>Supply and install toilet side water bib "bidet" Spanish made quality or equivalent. Works shall be carried out according to scope of work, technical specifications and NRC instructions. works to include all hardware, machinery, material and workmanship required for the completion of the item.</t>
  </si>
  <si>
    <t>توريد وتركيب شطاف لدورة المياة  بجودة علية اسباني الصنع او ما يعادله و توفير كل  ما يلزم لأنهاء العمل  بما في ذلك جميع الملحقات المطلوبة لإكمال العمل وفقًا للمواصفات الفنية وتعليمات المجلس النرويجي.</t>
  </si>
  <si>
    <t>Supply and install 4 inch PVC sewage drainage pipes "Red Sea Brand, SMART or equivalent"  including all fittings, connections and works needed. Works shall be carried out according to scope of work, technical specifications and NRC instructions. works to include all hardware, machinery, material and workmanship required for the completion of the item.</t>
  </si>
  <si>
    <t>توريد و تركيب مواسير pvc بقطر 4 بوصة  بجودة عالية البحر الأحمر or smart او ما يعادله . لزوم أعمال  الصرف الصحي   ، والبند يشمل توفير كل  ما يلزم لأنهاء العمل  بما في ذلك جميع التوصيلات المطلوبة لإكمال العمل وفقًا للمواصفات الفنية وتعليمات المجلس النرويجي.</t>
  </si>
  <si>
    <t>Supply and install a 1500 watt water heater with 80 liters capacity of electric voltage (220-240) with heating capacity of 30 - 70 degrees. The contractor shall provide a sample to NRC's engineer for approval prior to installation. works will include all electrical connections, piping and fittings needed.
Works shall be carried out according to scope of work, technical specifications and NRC instructions. works to include all hardware, machinery, material and workmanship required for the completion of the item.</t>
  </si>
  <si>
    <t xml:space="preserve">أعمال تقديم وتركيب  سخانة مياه 80 لتر، 1500 وات ، بجهد كهربائي (220-240) فولت ومعدل تسخين (30-75)درجة مؤية ، بعد اعتماد العينة، والثمن يشمل جميع الوصلات والأكواع  والتوصيل بالمصدر الكهربائي وكل مايلزم لنهو العمل طبقاً للمواصفات الفنية وتعليمات المجلس النرويجي </t>
  </si>
  <si>
    <t>Supply and installing a siphon inside the parcel box for a toilet seat of high quality Spanish made or equivalent, supplying and doing everything necessary to finish the work according to the technical specifications and NRC instructions</t>
  </si>
  <si>
    <t xml:space="preserve">توريد وتركيب سيفون داخل صندوق الطرد لكرسي التواليت من النوعية الممتازة  اسباني الصنع او ما يعادله، توريد وعمل كل مايلزم لنهو العمل طبقاً للمواصفات الفنية وتعليمات المجلس النرويجي </t>
  </si>
  <si>
    <t>Supply and installation of a high quality Italian made, the water tap coated with chrome diameter ¾ inch, including all connection parts and all that is necessary to complete the work according to specifications, workmanship principles and NRC instructions</t>
  </si>
  <si>
    <t>توريد وتركيب حنفية مياه من النوعية الممتازة صناعة إيطالية  مطلية بالكروم قطر ¾ بوصة شاملة جميع قطع التوصيل وكل مايلزم لنهو العمل طبقا للمواصفات وأصول الصنعة وتعليمات المجلس النرويجي</t>
  </si>
  <si>
    <t>Supply and installing Squat Toilet   including all accessories  to complete the work according to, technical specifications and the NRC instructions.</t>
  </si>
  <si>
    <t>أعمال توريد وتركيب مرحاض عربي  بما في ذلك جميع الملحقات  لإكمال العمل وفقًا للمواصفات الفنية وتعليمات المجلس النرويجي</t>
  </si>
  <si>
    <t>supply and installing  good quality water mixer Italian made for the toilet wash basin,  includes PVC hoses, chrome valves on each line, and all necessary fittings  all required accessories. Works shall be carried out according to scope of work, technical specifications and NRC instructions. works to include all hardware, machinery, material and workmanship required for the completion of the item.</t>
  </si>
  <si>
    <r>
      <t xml:space="preserve">توريد وتركيب خلاط مياه من النوع الزوجي إيطالي الصنع Gaboli او ما يعادله، </t>
    </r>
    <r>
      <rPr>
        <b/>
        <u/>
        <sz val="10.5"/>
        <color theme="3"/>
        <rFont val="Calibri"/>
        <family val="2"/>
        <scheme val="minor"/>
      </rPr>
      <t xml:space="preserve">لحوض وجه الحمام </t>
    </r>
    <r>
      <rPr>
        <sz val="10.5"/>
        <color theme="3"/>
        <rFont val="Calibri"/>
        <family val="2"/>
        <scheme val="minor"/>
      </rPr>
      <t>والمصنوع من النحاس المطلي بالكروم ، من النوعية الممتازة بعد اعتماد العينة، و   بما في ذلك خراطيم PVC وصمامات الكروم  وجميع التركيبات الضرورية لإكمال العمل وفقًا للمواصفات الفنية وتعليمات المجلس النرويجي</t>
    </r>
  </si>
  <si>
    <t>supply and installing  good quality water mixer Italian made for the kitchen sink,  includes PVC hoses, chrome valves on each line, and all necessary fittings  all required accessories. Works shall be carried out according to scope of work, technical specifications and NRC instructions. works to include all hardware, machinery, material and workmanship required for the completion of the item.</t>
  </si>
  <si>
    <r>
      <t xml:space="preserve">توريد وتركيب خلاط مياه من النوع الزوجي إيطالي الصنع Gaboli او ما يعادله، </t>
    </r>
    <r>
      <rPr>
        <b/>
        <u/>
        <sz val="10.5"/>
        <color theme="3"/>
        <rFont val="Calibri"/>
        <family val="2"/>
        <scheme val="minor"/>
      </rPr>
      <t xml:space="preserve">لحوض غسيل المطبخ </t>
    </r>
    <r>
      <rPr>
        <sz val="10.5"/>
        <color theme="3"/>
        <rFont val="Calibri"/>
        <family val="2"/>
        <scheme val="minor"/>
      </rPr>
      <t>والمصنوع من النحاس المطلي بالكروم ، من النوعية الممتازة بعد اعتماد العينة، و   بما في ذلك خراطيم PVC وصمامات الكروم  وجميع التركيبات الضرورية لإكمال العمل وفقًا للمواصفات الفنية وتعليمات المجلس النرويجي</t>
    </r>
  </si>
  <si>
    <t>Supply and installation of Bathtub , dimensions 120 * 80 * 17H cm,  High quality, including all that is necessary fittings, pipes and accessories. Works shall be carried out according to scope of work, technical specifications and NRC instructions. works to include all hardware, machinery, material and workmanship required for the completion of the item.</t>
  </si>
  <si>
    <t>توريد وتركيب حوض استحمام نوع قدم واحد ابعاد 120 * 80 * 17 سم بجودة عالية. بما في ذلك كل ما هو ضروري لانهاء العمل حسب المواصفات وتعليمات المجلس النرويجي للاجئين.</t>
  </si>
  <si>
    <t>supply and installing  good quality water mixer  for shower Italian made Gaboli or equivalent,  includes PVC hoses, chrome valves on each line, and all necessary fittings  all required accessories. Works shall be carried out according to scope of work, technical specifications and NRC instructions. works to include all hardware, machinery, material and workmanship required for the completion of the item.</t>
  </si>
  <si>
    <t>أعمال توريد وتركيب خلاط مياه للدوش  من النوع الزوجي و ملحقاته ايطالي الصنع Gaboli او ما يعادله، والمصنوع من النحاس المطلي بالكروم ، من النوعية الممتازة بعد اعتماد العينة، و   بما في ذلك خراطيم PVC وصمامات الكروم  وجميع التركيبات الضرورية لإكمال العمل وفقًا للمواصفات الفنية وتعليمات المجلس النرويجي</t>
  </si>
  <si>
    <t>Supply and install water pressure pump 1/2HP including all fittings, connections and electrical installations. Works shall be carried out according to scope of work, technical specifications and NRC instructions. works to include all hardware, machinery, material and workmanship required for the completion of the item.</t>
  </si>
  <si>
    <t>أعمال توريد وتركيب مضخة مياه (دفاع)  بقوة نص حصان مع الصمامات والتوصيلات اللازمة بأنابيب شبكة المياه وأتوماتيك ضغط شبكة   بعد الأعتماد من قبل المهندس المشرف لزوم ضخ المياه للشبكة الذاخلية  بما في ذلك جميع الملحقات لإكمال العمل وفقًا للمواصفات الفنية وتعليمات المجلس النرويجي</t>
  </si>
  <si>
    <t>Supply and installation of stainless steel wash basins, size no less than 20 * 60 * 120 cm, loaded with mixer and siphon, including the support structure below the basin and all that is necessary to finish the work. Works shall be carried out according to scope of work, technical specifications and NRC instructions. works to include all hardware, machinery, material and workmanship required for the completion of the item.</t>
  </si>
  <si>
    <t>توريد وتركيب حوض غسيل اواني من الستانليس ستيل (stainless steel) مقاس لا يقل عن 20*60*120 سم محمل عليه خلاط وسيفون شاملا المباني اسفل الحوض وكل ما يلزم لنهو العمل طبقا للمواصفات والرسومات وتعليمات المجلس النرويجي</t>
  </si>
  <si>
    <t>supply and fixing a floor drain outlet in toilet or kitchen floor, and connect it with room Inspection, of the toilet with 2-in sewage pipes (PVC)  including all joints, welds, packaging, and fixing with special clamps at distances of no more than 1250 mm, the price includes elbows, corners, ventilation covers until they are connected to rooms Inspection. Works shall be carried out according to scope of work, technical specifications and NRC instructions. works to include all hardware, machinery, material and workmanship required for the completion of the item.</t>
  </si>
  <si>
    <t>توريد وتركيب تصريف أرضي بأرضية الحمام او المطبخ وربطه بغرفة التفتيش بأنابيب الصرف الصحي 2 بوصة (PVC)شاملاً جميع الوصلات واللحامات والتغليف والتثبيت بالمشابك الخاصة على مسافات لا تزيد عن 1250 مم والفئة بالمتر والثمن يشمل الاكواع والزوايا وأغطية التهوية وتثبيتها حتى توصيلها إلى غرف التفتيش وذلك حسب المواصفات الفنية وتعليمات المجلس النرويجي.</t>
  </si>
  <si>
    <t>unit</t>
  </si>
  <si>
    <t xml:space="preserve">Tiling works </t>
  </si>
  <si>
    <t>أعمال البلاط والتكسيات</t>
  </si>
  <si>
    <t>Supply and install 30x30cm high quality ceramic floor tiles As Cleopatra first class or equivalent. The contractor has to submit samples of tiles for approval by NRC's engineer prior to the installation. Works shall be carried out according to scope of work, technical specifications and NRC instructions. works to include all hardware, machinery, material and workmanship required for the completion of the item.</t>
  </si>
  <si>
    <t>توريد و تركيب بلاط من السيراميك مقاس 30 × 30 سم لأرضيات الحمامات والمطبخ  نوع كيلوبترا فرز اول او ما يعادله حسب النوعية التي يتم اعتمادها من طرف المهندس المشرف والعمل  يشمل توفير كل العمال والأدوات والمعدات اللازمة لإنهاء العمل بالشكل المطلوب.وبحسب المواصفات الفنية وتعليمات المجلس النرويجي</t>
  </si>
  <si>
    <t>Supply and install 20x20cm high quality such as CLeopaatra first class or equivalent  ceramic wall tiles. The contractor has to submit samples of tiles for approval by NRC's engineer prior to the installation. Works shall be carried out according to scope of work, technical specifications and NRC instructions. works to include all hardware, machinery, material and workmanship required for the completion of the item.</t>
  </si>
  <si>
    <t>توريد و تركيب بلاط من السيراميك مقاس 20 × 20سم لحوائط الحمامات والمطبخ والمعمل بجودة عالية ك كليلوبتر فرز اول او ما يعادله او حسب النوعية التي يتم اعتمادها من قبل المهندس المشرف والعمل  يشمل توفير كل العمال والأدوات والمعدات اللازمة لإنهاء العمل بالشكل المطلوب.وبحسب المواصفات الفنية وتعليمات المجلس النرويجي</t>
  </si>
  <si>
    <t>Electrical works</t>
  </si>
  <si>
    <t>الأعمال الكهربية</t>
  </si>
  <si>
    <t>Supply and install fluorescent double lighting units including 120cm base and cover. (Philips or equivalent)
Works shall be carried out according to scope of work, technical specifications and NRC instructions. works to include all hardware, machinery, material and workmanship required for the completion of the item.</t>
  </si>
  <si>
    <t>توريد وتركيب مصابيح اضاءة فلورنست زوجية مع قاعدة التثبيت مقاس 120 سم ذات جودة ممتازة (فيليبس او ما يعادلها) وعمل كل مايلزم من تمديدات كهربائية وربط لإكمال العمل وفقا للمواصفات الفنية  وتعليمات المجلس النرويجي .</t>
  </si>
  <si>
    <t>Supply and install high quality 16A electrical outlets/sockets.(lagrand, Adison brands or equivalent)
Works shall be carried out according to scope of work, technical specifications and NRC instructions. works to include all hardware, machinery, material and workmanship required for the completion of the item.</t>
  </si>
  <si>
    <t>توريد وتركيب  مقابس كهرباء (برايز ) بقوة 16 أمبير ذو جودة عالية أديسون او لاقراند او ما يعادلهم وعمل كل مايلزم لإكمال العمل وفقا للمواصفات الفنية  وتعليمات المجلس النرويجي</t>
  </si>
  <si>
    <t>توريد وتركيب مفاتيح كهربائية بقوة 16 أمبير ذو جودة عالية  وعمل كل مايلزم لإكمال العمل وفقا للمواصفات الفنية  وتعليمات المجلس النرويجي</t>
  </si>
  <si>
    <t>Supply and install 40A  electrical breakers (MCB) quality (ABB, or equivalent). Contractor has to provide samples for NRC's engineer approval prior to installation.
Works shall be carried out according to scope of work, technical specifications and NRC instructions. works to include all hardware, machinery, material and workmanship required for the completion of the item.</t>
  </si>
  <si>
    <t>توريد وتركيب قواطع فردية (MCB) نوع (ABB  او ما يعادلهم بالجودة بقوة 40 أمبير  وبعد اعتماد المهندس المشرف وعمل كل مايلزم من تمديدات كهربائية وربط لإكمال العمل وفقا للمواصفات الفنية  وتعليمات المجلس النرويجي</t>
  </si>
  <si>
    <t>Supply and install 60A electrical breakers (MCB) quality (ABB, or equivalent). Contractor has to provide samples for NRC's engineer approval prior to installation.
Works shall be carried out according to scope of work, technical specifications and NRC instructions. works to include all hardware, machinery, material and workmanship required for the completion of the item.</t>
  </si>
  <si>
    <t>توريد وتركيب قواطع فردية (MCB) نوع (ABB  او ما يعادلهم بالجودة بقوة 60 أمبير  وبعد اعتماد المهندس المشرف وعمل كل مايلزم من تمديدات كهربائية وربط لإكمال العمل وفقا للمواصفات الفنية  وتعليمات المجلس النرويجي</t>
  </si>
  <si>
    <t>Supply and install 120A 3 phase electrical breakers (MCB) quality (ABB,  or equivalent). Contractor has to provide samples for NRC's engineer approval prior to installation.
Works shall be carried out according to scope of work, technical specifications and NRC instructions. works to include all hardware, machinery, material and workmanship required for the completion of the item.</t>
  </si>
  <si>
    <t>توريد وتركيب قواطع زوجية (MCB) نوع (ABB  او ما يعادلهم بالجودة بقوة 120 أمبير  3 فازا وبعد اعتماد المهندس المشرف وعمل كل مايلزم من تمديدات كهربائية وربط لإكمال العمل وفقا للمواصفات الفنية  وتعليمات المجلس النرويجي</t>
  </si>
  <si>
    <t>Supply and install and electrical box for the main circuit breaker including cover with dimensions 15*30cm. the box shall be resistant to water and weather elements (IP64). 
Works shall be carried out according to scope of work, technical specifications and NRC instructions. works to include all hardware, machinery, material and workmanship required for the completion of the item.</t>
  </si>
  <si>
    <t>توريد وتركيب صندوق كهرباء بالغطاء مقاس (15×30) سم ذو جودة عالية ومقاوم للعوامل الخارجية والماء (IP 64) لزوم القاطع الرئيسي للكهرباء  وعمل كل مايلزم من تمديدات كهربائية و ربط لإكمال العمل وفقا للمواصفات الفنية  وتعليمات المجلس النرويجي</t>
  </si>
  <si>
    <t>Supply and install a 320A 3phase main distribution board type (ABB or equivalent). works including all electrical connections and fittings. the contractor shall supply a sample of the distribution board to NRC's engineer for approval prior to the installation 
Works shall be carried out according to scope of work, technical specifications and NRC instructions. works to include all hardware, machinery, material and workmanship required for the completion of the item.</t>
  </si>
  <si>
    <t>توريد وتركيب قاطع كهرباء رئيسي للمبنى (MCCB) بقوة 320 أمبير  3 فازا  نوع (ABB ) او ما يعادلهم بالجودة وبعد اعتماد المهندس المشرف وعمل كل مايلزم من تمديدات كهربائية وربط لإكمال العمل وفقا للمواصفات الفنية  وتعليمات المجلس النرويجي</t>
  </si>
  <si>
    <t>Supply and install 16mm wide electrical trunks / conduits inside walls and partitions. works to include making the openings for the conduits inside the walls and filling in gaps and openings after installation. 
Works shall be carried out according to scope of work, technical specifications and NRC instructions. works to include all hardware, machinery, material and workmanship required for the completion of the item.</t>
  </si>
  <si>
    <t>توريد وتركيب مسارات كهرباء داخل الحوائط بقطر 16 ملم و العمل يشمل تكسير الحوائط بالحجم المطلوب و التثبيت  والتشطيب بالمواد المناسبة لمنع ظهور التشققات بالحائط وعمل  كل مايلزم  لإكمال العمل وفقا للمواصفات الفنية  وتعليمات المجلس النرويجي</t>
  </si>
  <si>
    <t>Supply and install high quality copper electrical wires with 2.5mm section.
Works shall be carried out according to scope of work, technical specifications and NRC instructions. works to include all hardware, machinery, material and workmanship required for the completion of the item.</t>
  </si>
  <si>
    <t>توريد وتمديد اسلاك كهرباء نحاسية بسمك 2.5 ملم ذو جودة عالية وبعد اعتماد المهندس المشرف لزوم التمديدات الكهربائية للمركز الصحي وعمل كل مايلزم من تمديدات كهربائية وربط لإكمال العمل وفقا للمواصفات الفنية  وتعليمات المجلس النرويجي .</t>
  </si>
  <si>
    <t>Supply and install high quality copper electrical wires with 4mm section.
Works shall be carried out according to scope of work, technical specifications and NRC instructions. works to include all hardware, machinery, material and workmanship required for the completion of the item.</t>
  </si>
  <si>
    <t>توريد وتمديد اسلاك كهرباء نحاسية بسمك 4 ملم لزوم تمديدات ذات الجهد العالي وتكون  ذو جودة عالية وبعد اعتماد المهندس المشرف لزوم التمديدات الكهربائية للمركز الصحي وعمل كل مايلزم من تمديدات كهربائية وربط لإكمال العمل وفقا للمواصفات الفنية  وتعليمات المجلس النرويجي .</t>
  </si>
  <si>
    <t>Supply and install high quality copper electrical cable with 10mm section*2wires.
Works shall be carried out according to scope of work, technical specifications and NRC instructions. works to include all hardware, machinery, material and workmanship required for the completion of the item.</t>
  </si>
  <si>
    <t>توريد وتمديد كابل كهرباء نحاسية بسمك 10 ملم *2 سلك لزوم تمديدات الرئيسية وتكون  ذو جودة عالية وبعد اعتماد المهندس المشرف لزوم التمديدات الكهربائية للمركز الصحي وعمل كل مايلزم من تمديدات كهربائية وربط لإكمال العمل وفقا للمواصفات الفنية  وتعليمات المجلس النرويجي .</t>
  </si>
  <si>
    <t xml:space="preserve">Total Amount </t>
  </si>
  <si>
    <t>Annex 1-d  (Pricing Proposal)</t>
  </si>
  <si>
    <t>Rehabilitation of sub-standard and damaged housing units in Tripoli, Libya</t>
  </si>
  <si>
    <t>UNIT Price (USD)</t>
  </si>
  <si>
    <t>m² / م²</t>
  </si>
  <si>
    <t>Pcs / قطعة</t>
  </si>
  <si>
    <t>L.S / مقطوعية</t>
  </si>
  <si>
    <t>ITEM 1 - SUBTOTAL</t>
  </si>
  <si>
    <t>m²/ م²</t>
  </si>
  <si>
    <t>L.M / م.ط</t>
  </si>
  <si>
    <t>ITEM 2 - SUBTOTAL</t>
  </si>
  <si>
    <t>foundation/ قاعدة</t>
  </si>
  <si>
    <t>Column / عمود</t>
  </si>
  <si>
    <t>m3 / م3</t>
  </si>
  <si>
    <t>ITEM 3 - SUBTOTAL</t>
  </si>
  <si>
    <t>ITEM 4 - SUBTOTAL</t>
  </si>
  <si>
    <t>ITEM 5 - SUBTOTAL</t>
  </si>
  <si>
    <t>ITEM 6 - SUBTOTAL</t>
  </si>
  <si>
    <t>M.L /م.ط</t>
  </si>
  <si>
    <t>ITEM 7 - SUBTOTAL</t>
  </si>
  <si>
    <t>ITEM 8 - SUBTOTAL</t>
  </si>
  <si>
    <t>L.M/م.ط</t>
  </si>
  <si>
    <t>UNIT/وحدة</t>
  </si>
  <si>
    <t>ITEM 9- SUBTOTAL</t>
  </si>
  <si>
    <t>ITEM 10- SUBTOTAL</t>
  </si>
  <si>
    <t>ITEM 11- SUBTOTAL</t>
  </si>
  <si>
    <t>ITEM 12- SUBTOTAL</t>
  </si>
  <si>
    <t>Total Amount in USD</t>
  </si>
  <si>
    <t xml:space="preserve">Beneficiary Name </t>
  </si>
  <si>
    <t>بشير محمد بوعود</t>
  </si>
  <si>
    <t>Beneficiary No</t>
  </si>
  <si>
    <t>BoQ No</t>
  </si>
  <si>
    <t>4.+A28:K294</t>
  </si>
  <si>
    <t>قاسم محمد طه</t>
  </si>
  <si>
    <t>محمد علي فرحات</t>
  </si>
  <si>
    <t>Hellis Camp</t>
  </si>
  <si>
    <t xml:space="preserve">امحمد عمر امحمد إبراهيم  </t>
  </si>
  <si>
    <t>AlHlieis</t>
  </si>
  <si>
    <t xml:space="preserve">محمد الشعالي بلقاسم ابوناب </t>
  </si>
  <si>
    <t xml:space="preserve">هناء محمد الشعالي بالقاسم </t>
  </si>
  <si>
    <t xml:space="preserve">وليد سلم صالح اكريم </t>
  </si>
  <si>
    <t>Total Amount</t>
  </si>
  <si>
    <t>No of Activities</t>
  </si>
  <si>
    <t xml:space="preserve">In the square meter, limited demolition inside the buildings for windows and doors opening. works  include all necessary bond and works, avoiding all damages and transporting debris and waste to public landfills, as well as leveling, finishing, and wall plastering according to the technical specifications, work content, and NRC instructions </t>
  </si>
  <si>
    <t xml:space="preserve">Demolition and removing ceramic wall and floor tiling in kitchen and toilets including transferring the waste to the public dumps according to scope of work ,technical specifications and NRC instructions. works to include all hardware, machinery, material and workmanship required for the completion of the item.
Price to include restoring existing structure/walls/door or </t>
  </si>
  <si>
    <t>Demolition of existing CGI sheet sheets/roofs, transporting of debris and waste to public landfills and prepare the walls for the installing new CGI sheets using cement: sand mortar(300kgm cement+1m^3 Sand) according to scope of work ,technical specifications and the NRC instructions</t>
  </si>
  <si>
    <t>by meters, preparing the existing walls for installing the corrugated iron sheets / roof (rooms without a roof) and filling all openings between the level of the ceiling and the walls using cement mortar and leveling the surface, according to the technical specifications, scope of work and the NRC instructions</t>
  </si>
  <si>
    <t>supply and install square iron beams (section 80mmX80mmX10mm)  including all accessories and fixing requirements and applying 2 layers of anticorrosion primer and balck finishing paint with good quality,  according to scope of work ,technical specifications and the NRC instructions</t>
  </si>
  <si>
    <t>Supply and install CGI sheet Roofing with 5cm thick and slop 1:100 c. Sheets to be fixed to the frame using screws (50mm length, 8 mm Diameter) each 500 mm, with overlapping of 200mm, with external flapping 400mm.The work includes filling all openings and gaps between the roof and walls internally and externally using mortar (300Kgm Cement+1 m3 sand) as plastering layer with at least 200mm width of the walls according to drawings ,technical specifications and the NRC instructions</t>
  </si>
  <si>
    <t>by Square meter , Providing and installing Masonry works hollow block (400xx200x200)mm, with strength 27kg/cm^2, with cement mortar, mix 300 kg cement+1 m3 sand  and according to scope of work ,technical specifications and the NRC instructions</t>
  </si>
  <si>
    <t>by Square meter, Supply and apply Internal plastering works to ceiling and walls 15 to 20mm thick, using cement mortar mix (350kgm cement+1.0m3 sand), smoothing and any other application needed for the proper completion of the works  according to scope of work ,technical specifications and the NRC instructions</t>
  </si>
  <si>
    <r>
      <rPr>
        <b/>
        <u/>
        <sz val="10.5"/>
        <color theme="3"/>
        <rFont val="Calibri"/>
        <family val="2"/>
        <scheme val="minor"/>
      </rPr>
      <t>Repairing aluminum/ PVC door</t>
    </r>
    <r>
      <rPr>
        <sz val="10.5"/>
        <color theme="3"/>
        <rFont val="Calibri"/>
        <family val="2"/>
        <scheme val="minor"/>
      </rPr>
      <t>s and windows with supplying all the necessary accessories for maintenance including hinges, handles and locks after approving samples technical according to the technical specifications and the NRC instructions</t>
    </r>
  </si>
  <si>
    <r>
      <rPr>
        <b/>
        <u/>
        <sz val="10.5"/>
        <color theme="3"/>
        <rFont val="Calibri"/>
        <family val="2"/>
        <scheme val="minor"/>
      </rPr>
      <t>Replacing work of  the damaged glas</t>
    </r>
    <r>
      <rPr>
        <sz val="10.5"/>
        <color theme="3"/>
        <rFont val="Calibri"/>
        <family val="2"/>
        <scheme val="minor"/>
      </rPr>
      <t>s from aluminum, PVC or wooden windows with other excellent quality glass, with a thickness of 6 mm, as well as providing all the accessories for finishing the glass to complete the work as required under the supervision of the Norwegian Council.</t>
    </r>
  </si>
  <si>
    <r>
      <rPr>
        <b/>
        <u/>
        <sz val="10.5"/>
        <color theme="3"/>
        <rFont val="Calibri"/>
        <family val="2"/>
        <scheme val="minor"/>
      </rPr>
      <t>Repairing wooden doors and windows</t>
    </r>
    <r>
      <rPr>
        <sz val="10.5"/>
        <color theme="3"/>
        <rFont val="Calibri"/>
        <family val="2"/>
        <scheme val="minor"/>
      </rPr>
      <t xml:space="preserve"> with supplying all the necessary accessories for maintenance such as hinges, handles  after approving samples and painting work in order to complete the work according to the technical specifications and NRC instructions</t>
    </r>
  </si>
  <si>
    <r>
      <rPr>
        <b/>
        <u/>
        <sz val="10.5"/>
        <color theme="3"/>
        <rFont val="Calibri"/>
        <family val="2"/>
        <scheme val="minor"/>
      </rPr>
      <t>Supplying and installing a lock and handle for wooden</t>
    </r>
    <r>
      <rPr>
        <sz val="10.5"/>
        <color theme="3"/>
        <rFont val="Calibri"/>
        <family val="2"/>
        <scheme val="minor"/>
      </rPr>
      <t xml:space="preserve"> doors and windows, of excellent quality for daily use, and providing everything necessary to complete the work after approval of samples. Under the supervision of the Norwegian Council.</t>
    </r>
  </si>
  <si>
    <r>
      <rPr>
        <b/>
        <u/>
        <sz val="10.5"/>
        <color theme="3"/>
        <rFont val="Calibri"/>
        <family val="2"/>
        <scheme val="minor"/>
      </rPr>
      <t xml:space="preserve">Repairing Metal doors </t>
    </r>
    <r>
      <rPr>
        <sz val="10.5"/>
        <color theme="3"/>
        <rFont val="Calibri"/>
        <family val="2"/>
        <scheme val="minor"/>
      </rPr>
      <t xml:space="preserve"> with supplying all the necessary accessories for maintenance such as hinges, handles after approving samples and painting work in order to complete the work according to the technical specifications and NRC instructions</t>
    </r>
  </si>
  <si>
    <r>
      <rPr>
        <b/>
        <u/>
        <sz val="10.5"/>
        <color theme="3"/>
        <rFont val="Calibri"/>
        <family val="2"/>
        <scheme val="minor"/>
      </rPr>
      <t xml:space="preserve">Supplying and installing a lock for metal </t>
    </r>
    <r>
      <rPr>
        <sz val="10.5"/>
        <color theme="3"/>
        <rFont val="Calibri"/>
        <family val="2"/>
        <scheme val="minor"/>
      </rPr>
      <t>doors and windows, of excellent quality for daily use, and providing everything necessary to complete the work after approval of samples. Under the supervision of the Norwegian Council.</t>
    </r>
  </si>
  <si>
    <t>By square meters, supplying and installing internal doors of Swedish wood, first class, pressing plywood with one or two leaves as required, and the internal wooden slats sector is not less than (40x20mm) connected to each other and pressed on both sides by a 4 mm  plywood board of the same type of wood, including (150-200mm) door hobs, handles, hinges, lock, frame and painting and all necessary to complete the work, according to the technical specifications and NRC instructions.</t>
  </si>
  <si>
    <t>Supply and Installing  a metal door for the main entrance manufactured by 3 mm thick steel plates, and the price includes scratching, sanding and coating with two-sided anti-rust paint, painting with two-sided oil paint with the required color, with 60 mm door hobs, handles, hinges, key locks, and all accessories to finish the work according to technical specifications and the NRC instructions.</t>
  </si>
  <si>
    <t xml:space="preserve">Supply and installation of doors and windows of white (P.V.C) material and sectors supported by steel from one or two leaves, with 60 mm hobs, handles, hinges, key locks, 6mm thick glass and all accessories to finish the work according to technical specifications and the NRC instructions. </t>
  </si>
  <si>
    <t>Wall preparation work (helix) with200 width, by plastering with a guarantee guarantee the perpendicularity and horizontally on the surface as well the smooth surfcae,  to install doors and windows, and provide all that is needed - to complete the work according to the technical specifications and NRC Instructions</t>
  </si>
  <si>
    <t>Wall preparation work (helix) to install doors and windows, with plastering and surface finishing, with supplying concrete lintel size (100 x200) mm, according to the length of the wall opening plus (200 mm) from both sides of the wall to be suitable for installing doors or windows and make sure of horizontally of the beam, and provide all that is needed - to complete the work according to the technical specifications and NRC Instructions</t>
  </si>
  <si>
    <t>Marbal Works</t>
  </si>
  <si>
    <t>Supply and install marble tiles for door frames of Egyption SELVIA quality or equivalent with thickness no less than 3cm and width 20 cm according to the thickness of the wall. The marble shall be fixed with cement mortar with mix ratio of (300kg cement: 1 m^3 sand)
The contractor has to submit samples of tiles for approval by NRC's engineer prior to the installation. Works shall be carried out according to scope of work, technical specifications and NRC instructions. works to include all hardware, machinery, material and workmanship required for the completion of the item.</t>
  </si>
  <si>
    <t>Supply and install marble tiles for kitchen counter tops including making the opening for the sink of Egyption SELVIA quality or equivalent with thickness no less than 3 cm. The contractor has to submit samples of tiles for approval by NRC's engineer prior to the installation. Works shall be carried out according to scope of work, technical specifications and NRC instructions. works to include all hardware, machinery, material and workmanship required for the completion of the item.</t>
  </si>
  <si>
    <t>Supply and installation of a hand wash basin with high quality as Milano brand or equvelent, including water mixer high quality Italian mande, in a chrome-plated copper after sample approving, and the activities to install it in the wall and all that is needed to finish the work according to the specifications and drawings and NRC instructions . Basin Size is (500x450) mm.</t>
  </si>
  <si>
    <t>Supply and installation of a first-class Chinese separate toilet with a size of 450 x 700 mm, a 9-liter or 10-liter parcel box, a S or P siphon, a plastic cover and fixed to the floor with serrated nails, a bottom parcel box with support and fixation including a 0.5-inch valve and all that is needed to finish the work according to the technical specifications and NRC instructions.</t>
  </si>
  <si>
    <t>Supply and install a 1HP  water pump Italian made such as DAB or equvelent, including electric switch and all electrical wiring and installations. 
Works shall be carried out according to scope of work, technical specifications and NRC instructions. works to include all hardware, machinery, material and workmanship required for the completion of the item.</t>
  </si>
  <si>
    <t>Supply and install a 1000 liter polypropene plastic water tank including fittings,  and cover. Works shall be carried out according to scope of work, technical specifications and NRC instructions. works to include all hardware, machinery, material and workmanship required for the completion of the item.</t>
  </si>
  <si>
    <t>Supply and install 3/4 inch cold and hot water feeding pipes of type (p.p.r) high quality as KHALDI brand or equivelent, with a pressure resistance of not less than 20 bar outside the wall and the price includes all accessories, piping and fittings. Works shall be carried out according to scope of work, technical specifications and NRC instructions. works to include all hardware, machinery, material and workmanship required for the completion of the item.</t>
  </si>
  <si>
    <t>Supply and install toilet side water bib "bidet" Spanech made quality or equvelent. Works shall be carried out according to scope of work, technical specifications and NRC instructions. works to include all hardware, machinery, material and workmanship required for the completion of the item.</t>
  </si>
  <si>
    <t>Supply and install 4 inch PVC sewage drainage pipes "Red Sea Brand, SMART or equvelent"  including all fittings, connections and works needed. Works shall be carried out according to scope of work, technical specifications and NRC instructions. works to include all hardware, machinery, material and workmanship required for the completion of the item.</t>
  </si>
  <si>
    <t>Supply and installing a siphon inside the parcel box for a toilet seat of high quality Spanech made or equvelent, supplying and doing everything necessary to finish the work according to the technical specifications and NRC instructions</t>
  </si>
  <si>
    <t>Supply and installation of a high quality italian made, the water tap coated with chrome diameter ¾ inch, including all connection parts and all that is necessary to complete the work according to specifications, workmanship principles and NRC instructions</t>
  </si>
  <si>
    <t>Supply and installing Squat Toilet   including all accessories  to complete the work according to,technical specifications and the NRC instructions.</t>
  </si>
  <si>
    <r>
      <t>supply and installing  good quality water mixer italian made for the</t>
    </r>
    <r>
      <rPr>
        <b/>
        <u/>
        <sz val="10.5"/>
        <color theme="3"/>
        <rFont val="Calibri"/>
        <family val="2"/>
        <scheme val="minor"/>
      </rPr>
      <t xml:space="preserve"> toilet wash basin</t>
    </r>
    <r>
      <rPr>
        <sz val="10.5"/>
        <color theme="3"/>
        <rFont val="Calibri"/>
        <family val="2"/>
        <scheme val="minor"/>
      </rPr>
      <t>,  includes PVC hoses, chrome valves on each line, and all necessary fittings  all required accessories  to complete the work according to,technical specifications and the NRC instructions.</t>
    </r>
  </si>
  <si>
    <r>
      <t xml:space="preserve">supply and installing  good quality water mixer italian made for </t>
    </r>
    <r>
      <rPr>
        <b/>
        <u/>
        <sz val="10.5"/>
        <color theme="3"/>
        <rFont val="Calibri"/>
        <family val="2"/>
        <scheme val="minor"/>
      </rPr>
      <t>the kitchen sink</t>
    </r>
    <r>
      <rPr>
        <sz val="10.5"/>
        <color theme="3"/>
        <rFont val="Calibri"/>
        <family val="2"/>
        <scheme val="minor"/>
      </rPr>
      <t>,  includes PVC hoses, chrome valves on each line, and all necessary fittings  all required accessories  to complete the work according to,technical specifications and the NRC instructions.</t>
    </r>
  </si>
  <si>
    <t xml:space="preserve">Supply and installation of Bathtub one foot , dimensions 120 * 80 * 17H cm,  High quality, including all that is necessary to finish the work according to the specifications, and  NRC instructions. </t>
  </si>
  <si>
    <t>supply and installing  good quality water mixer  for shower italian made Gaboli or equavelent,  includes PVC hoses, chrome valves on each line, and all necessary fittings  all required accessories  to complete the work according to, technical specifications and the NRC instructions</t>
  </si>
  <si>
    <t>Supply and installation of stainless steel wash basins, size not less than 20 * 60 * 120 cm, loaded with mixer and siphon, including the buildings below the basin and all that is necessary to finish the work according to the specifications, drawings and  NRC instructions.</t>
  </si>
  <si>
    <t>supply and fixing a floor drain outlet in toilet or kitchen floor,and connect it with room Inspection, of the toilet with 2-in sewage pipes (PVC)  including all joints, welds, packaging, and fixing with special clamps at distances of no more than 1250 mm, the price includes elbows, corners, ventilation covers until they are connected to rooms Inspection , according to technical specifications and NRC instructions</t>
  </si>
  <si>
    <t>Supply and install 20x20cm high quality such as CLeopaatra first class or equivelent  ceramic wall tiles. The contractor has to submit samples of tiles for approval by NRC's engineer prior to the installation. Works shall be carried out according to scope of work, technical specifications and NRC instructions. works to include all hardware, machinery, material and workmanship required for the completion of the item.</t>
  </si>
  <si>
    <t>Supply and install fluorescent double lighting units including 120cm base and cover. (Philips or equivelent)
Works shall be carried out according to scope of work, technical specifications and NRC instructions. works to include all hardware, machinery, material and workmanship required for the completion of the item.</t>
  </si>
  <si>
    <t>Supply and install high quality 16A electrical outlets/sockets.(lagrand, Adison brands or equivelent)
Works shall be carried out according to scope of work, technical specifications and NRC instructions. works to include all hardware, machinery, material and workmanship required for the completion of the item.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</si>
</sst>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quot;* #,##0.00_);_(&quot;$&quot;* \(#,##0.00\);_(&quot;$&quot;* &quot;-&quot;??_);_(@_)"/>
    <numFmt numFmtId="165" formatCode="_-* #,##0.00_-;_-* #,##0.00\-;_-* &quot;-&quot;??_-;_-@_-"/>
    <numFmt numFmtId="166" formatCode="_-* #,##0.00\ &quot;د.ل.‏&quot;_-;\-* #,##0.00\ &quot;د.ل.‏&quot;_-;_-* &quot;-&quot;??\ &quot;د.ل.‏&quot;_-;_-@_-"/>
    <numFmt numFmtId="167" formatCode="0.0"/>
    <numFmt numFmtId="168" formatCode="_(&quot;$&quot;* #,##0.0_);_(&quot;$&quot;* \(#,##0.0\);_(&quot;$&quot;* &quot;-&quot;??_);_(@_)"/>
    <numFmt numFmtId="169" formatCode="_-[$$-409]* #,##0_ ;_-[$$-409]* \-#,##0\ ;_-[$$-409]* &quot;-&quot;??_ ;_-@_ "/>
    <numFmt numFmtId="170" formatCode="_-* #,##0.0_-;_-* #,##0.0\-;_-* &quot;-&quot;??_-;_-@_-"/>
  </numFmts>
  <fonts count="32">
    <font>
      <sz val="11"/>
      <color theme="1"/>
      <name val="Calibri"/>
      <family val="2"/>
      <charset val="178"/>
      <scheme val="minor"/>
    </font>
    <font>
      <sz val="11"/>
      <color theme="1"/>
      <name val="Calibri"/>
      <family val="2"/>
      <scheme val="minor"/>
    </font>
    <font>
      <sz val="11"/>
      <color theme="1"/>
      <name val="Calibri"/>
      <family val="2"/>
      <charset val="178"/>
      <scheme val="minor"/>
    </font>
    <font>
      <b/>
      <sz val="11"/>
      <color theme="3"/>
      <name val="Calibri"/>
      <family val="2"/>
      <charset val="178"/>
      <scheme val="minor"/>
    </font>
    <font>
      <b/>
      <sz val="20"/>
      <color theme="1"/>
      <name val="Calibri"/>
      <family val="2"/>
      <scheme val="minor"/>
    </font>
    <font>
      <b/>
      <sz val="16"/>
      <color theme="1"/>
      <name val="Calibri"/>
      <family val="2"/>
      <scheme val="minor"/>
    </font>
    <font>
      <b/>
      <sz val="14"/>
      <color indexed="8"/>
      <name val="Calibri"/>
      <family val="2"/>
      <scheme val="minor"/>
    </font>
    <font>
      <b/>
      <sz val="18"/>
      <color theme="1"/>
      <name val="Calibri"/>
      <family val="2"/>
      <scheme val="minor"/>
    </font>
    <font>
      <b/>
      <sz val="12"/>
      <color theme="1"/>
      <name val="Calibri"/>
      <family val="2"/>
      <scheme val="minor"/>
    </font>
    <font>
      <b/>
      <sz val="12"/>
      <color rgb="FF000000"/>
      <name val="Calibri"/>
      <family val="2"/>
    </font>
    <font>
      <sz val="12"/>
      <color theme="1"/>
      <name val="Calibri"/>
      <family val="2"/>
      <scheme val="minor"/>
    </font>
    <font>
      <sz val="10.5"/>
      <color theme="3"/>
      <name val="Calibri"/>
      <family val="2"/>
      <scheme val="minor"/>
    </font>
    <font>
      <b/>
      <sz val="14"/>
      <color theme="1"/>
      <name val="Calibri"/>
      <family val="2"/>
      <scheme val="minor"/>
    </font>
    <font>
      <b/>
      <sz val="12"/>
      <color indexed="8"/>
      <name val="Calibri"/>
      <family val="2"/>
      <scheme val="minor"/>
    </font>
    <font>
      <b/>
      <sz val="11"/>
      <color indexed="8"/>
      <name val="Calibri"/>
      <family val="2"/>
      <scheme val="minor"/>
    </font>
    <font>
      <sz val="16"/>
      <color theme="1"/>
      <name val="Calibri Light"/>
      <family val="1"/>
      <scheme val="major"/>
    </font>
    <font>
      <sz val="16"/>
      <color rgb="FF000000"/>
      <name val="Calibri Light"/>
      <family val="1"/>
      <scheme val="major"/>
    </font>
    <font>
      <sz val="12"/>
      <color theme="1"/>
      <name val="Calibri"/>
      <family val="2"/>
      <charset val="178"/>
      <scheme val="minor"/>
    </font>
    <font>
      <u/>
      <sz val="11"/>
      <color theme="10"/>
      <name val="Calibri"/>
      <family val="2"/>
      <charset val="178"/>
      <scheme val="minor"/>
    </font>
    <font>
      <b/>
      <sz val="12"/>
      <color theme="1"/>
      <name val="Calibri Light"/>
      <family val="1"/>
      <scheme val="major"/>
    </font>
    <font>
      <b/>
      <sz val="11"/>
      <color theme="1"/>
      <name val="Calibri"/>
      <family val="2"/>
      <scheme val="minor"/>
    </font>
    <font>
      <sz val="11.5"/>
      <color theme="3"/>
      <name val="Calibri"/>
      <family val="2"/>
      <scheme val="minor"/>
    </font>
    <font>
      <b/>
      <sz val="10.5"/>
      <color theme="3"/>
      <name val="Calibri"/>
      <family val="2"/>
      <scheme val="minor"/>
    </font>
    <font>
      <b/>
      <u/>
      <sz val="10.5"/>
      <color theme="3"/>
      <name val="Calibri"/>
      <family val="2"/>
      <scheme val="minor"/>
    </font>
    <font>
      <b/>
      <sz val="12"/>
      <color indexed="8"/>
      <name val="Calibri Light"/>
      <family val="1"/>
      <scheme val="major"/>
    </font>
    <font>
      <sz val="12"/>
      <color theme="1"/>
      <name val="Calibri Light"/>
      <family val="1"/>
      <scheme val="major"/>
    </font>
    <font>
      <sz val="12"/>
      <color rgb="FF000000"/>
      <name val="Calibri Light"/>
      <family val="1"/>
      <scheme val="major"/>
    </font>
    <font>
      <sz val="11"/>
      <name val="Calibri"/>
      <family val="2"/>
      <scheme val="minor"/>
    </font>
    <font>
      <b/>
      <sz val="11"/>
      <color theme="3"/>
      <name val="Calibri"/>
      <family val="2"/>
      <scheme val="minor"/>
    </font>
    <font>
      <sz val="10.5"/>
      <color theme="1"/>
      <name val="Calibri"/>
      <family val="2"/>
      <scheme val="minor"/>
    </font>
    <font>
      <b/>
      <sz val="12"/>
      <color theme="1"/>
      <name val="Calibri Light"/>
      <family val="2"/>
      <scheme val="major"/>
    </font>
    <font>
      <sz val="12"/>
      <color rgb="FFFF0000"/>
      <name val="Calibri Light"/>
      <family val="1"/>
      <scheme val="major"/>
    </font>
  </fonts>
  <fills count="12">
    <fill>
      <patternFill patternType="none"/>
    </fill>
    <fill>
      <patternFill patternType="gray125"/>
    </fill>
    <fill>
      <patternFill patternType="solid">
        <fgColor rgb="FFFFCC66"/>
        <bgColor indexed="64"/>
      </patternFill>
    </fill>
    <fill>
      <patternFill patternType="solid">
        <fgColor rgb="FFF6994C"/>
        <bgColor theme="4" tint="0.79998168889431442"/>
      </patternFill>
    </fill>
    <fill>
      <patternFill patternType="solid">
        <fgColor theme="5"/>
        <bgColor indexed="64"/>
      </patternFill>
    </fill>
    <fill>
      <patternFill patternType="solid">
        <fgColor rgb="FFFFFF00"/>
        <bgColor indexed="64"/>
      </patternFill>
    </fill>
    <fill>
      <patternFill patternType="solid">
        <fgColor theme="7" tint="0.39997558519241921"/>
        <bgColor indexed="64"/>
      </patternFill>
    </fill>
    <fill>
      <patternFill patternType="solid">
        <fgColor rgb="FFFF0000"/>
        <bgColor indexed="64"/>
      </patternFill>
    </fill>
    <fill>
      <patternFill patternType="solid">
        <fgColor theme="2"/>
        <bgColor indexed="64"/>
      </patternFill>
    </fill>
    <fill>
      <patternFill patternType="solid">
        <fgColor theme="9"/>
        <bgColor indexed="64"/>
      </patternFill>
    </fill>
    <fill>
      <patternFill patternType="solid">
        <fgColor theme="7"/>
        <bgColor indexed="64"/>
      </patternFill>
    </fill>
    <fill>
      <patternFill patternType="solid">
        <fgColor theme="9" tint="0.39997558519241921"/>
        <bgColor indexed="64"/>
      </patternFill>
    </fill>
  </fills>
  <borders count="60">
    <border>
      <left/>
      <right/>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s>
  <cellStyleXfs count="9">
    <xf numFmtId="0" fontId="0" fillId="0" borderId="0"/>
    <xf numFmtId="166" fontId="2" fillId="0" borderId="0" applyFont="0" applyFill="0" applyBorder="0" applyAlignment="0" applyProtection="0"/>
    <xf numFmtId="0" fontId="3" fillId="0" borderId="0" applyNumberFormat="0" applyFill="0" applyBorder="0" applyAlignment="0" applyProtection="0"/>
    <xf numFmtId="0" fontId="18" fillId="0" borderId="0" applyNumberForma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1" fillId="0" borderId="0"/>
    <xf numFmtId="0" fontId="28" fillId="0" borderId="0" applyNumberFormat="0" applyFill="0" applyBorder="0" applyAlignment="0" applyProtection="0"/>
    <xf numFmtId="164" fontId="1" fillId="0" borderId="0" applyFont="0" applyFill="0" applyBorder="0" applyAlignment="0" applyProtection="0"/>
  </cellStyleXfs>
  <cellXfs count="275">
    <xf numFmtId="0" fontId="0" fillId="0" borderId="0" xfId="0"/>
    <xf numFmtId="0" fontId="0" fillId="0" borderId="0" xfId="0" applyAlignment="1" applyProtection="1">
      <alignment horizontal="center" vertical="center"/>
      <protection locked="0"/>
    </xf>
    <xf numFmtId="0" fontId="7" fillId="0" borderId="0" xfId="0" applyFont="1" applyAlignment="1" applyProtection="1">
      <alignment vertical="center"/>
      <protection locked="0"/>
    </xf>
    <xf numFmtId="0" fontId="9" fillId="2" borderId="5" xfId="0" applyFont="1" applyFill="1" applyBorder="1" applyAlignment="1">
      <alignment horizontal="center" vertical="center" wrapText="1" readingOrder="1"/>
    </xf>
    <xf numFmtId="0" fontId="0" fillId="0" borderId="0" xfId="0" applyAlignment="1">
      <alignment horizontal="center" vertical="center"/>
    </xf>
    <xf numFmtId="0" fontId="7" fillId="0" borderId="0" xfId="0" applyFont="1" applyAlignment="1">
      <alignment vertical="center"/>
    </xf>
    <xf numFmtId="0" fontId="12" fillId="3" borderId="11" xfId="0" applyFont="1" applyFill="1" applyBorder="1" applyAlignment="1">
      <alignment vertical="center"/>
    </xf>
    <xf numFmtId="0" fontId="15" fillId="0" borderId="0" xfId="0" applyFont="1" applyAlignment="1" applyProtection="1">
      <alignment horizontal="center" vertical="center"/>
      <protection locked="0"/>
    </xf>
    <xf numFmtId="0" fontId="15" fillId="0" borderId="0" xfId="0" applyFont="1" applyAlignment="1">
      <alignment vertical="center"/>
    </xf>
    <xf numFmtId="0" fontId="16" fillId="2" borderId="5" xfId="0" applyFont="1" applyFill="1" applyBorder="1" applyAlignment="1">
      <alignment horizontal="center" vertical="center" wrapText="1" readingOrder="1"/>
    </xf>
    <xf numFmtId="167" fontId="0" fillId="0" borderId="0" xfId="0" applyNumberFormat="1" applyAlignment="1">
      <alignment horizontal="center" vertical="center"/>
    </xf>
    <xf numFmtId="167" fontId="8" fillId="0" borderId="6" xfId="0" applyNumberFormat="1" applyFont="1" applyBorder="1" applyAlignment="1">
      <alignment horizontal="center" vertical="center"/>
    </xf>
    <xf numFmtId="167" fontId="10" fillId="0" borderId="8" xfId="0" applyNumberFormat="1" applyFont="1" applyBorder="1" applyAlignment="1">
      <alignment horizontal="center" vertical="center"/>
    </xf>
    <xf numFmtId="167" fontId="13" fillId="2" borderId="5" xfId="0" applyNumberFormat="1" applyFont="1" applyFill="1" applyBorder="1" applyAlignment="1">
      <alignment horizontal="center" vertical="center"/>
    </xf>
    <xf numFmtId="167" fontId="10" fillId="0" borderId="7" xfId="0" applyNumberFormat="1" applyFont="1" applyBorder="1" applyAlignment="1">
      <alignment horizontal="center" vertical="center"/>
    </xf>
    <xf numFmtId="167" fontId="13" fillId="2" borderId="7" xfId="0" applyNumberFormat="1" applyFont="1" applyFill="1" applyBorder="1" applyAlignment="1">
      <alignment horizontal="center" vertical="center"/>
    </xf>
    <xf numFmtId="167" fontId="9" fillId="2" borderId="5" xfId="0" applyNumberFormat="1" applyFont="1" applyFill="1" applyBorder="1" applyAlignment="1">
      <alignment horizontal="center" vertical="center" wrapText="1" readingOrder="1"/>
    </xf>
    <xf numFmtId="167" fontId="12" fillId="3" borderId="10" xfId="0" applyNumberFormat="1" applyFont="1" applyFill="1" applyBorder="1" applyAlignment="1">
      <alignment vertical="center"/>
    </xf>
    <xf numFmtId="167" fontId="0" fillId="0" borderId="0" xfId="0" applyNumberFormat="1" applyAlignment="1" applyProtection="1">
      <alignment horizontal="center" vertical="center"/>
      <protection locked="0"/>
    </xf>
    <xf numFmtId="0" fontId="17" fillId="0" borderId="0" xfId="0" applyFont="1" applyAlignment="1">
      <alignment horizontal="center" vertical="center"/>
    </xf>
    <xf numFmtId="0" fontId="17" fillId="0" borderId="7" xfId="0" applyFont="1" applyBorder="1" applyAlignment="1">
      <alignment horizontal="center" vertical="center"/>
    </xf>
    <xf numFmtId="0" fontId="8" fillId="4" borderId="15"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17" fillId="0" borderId="18" xfId="0" applyFont="1" applyBorder="1" applyAlignment="1">
      <alignment horizontal="center" vertical="center"/>
    </xf>
    <xf numFmtId="0" fontId="19" fillId="0" borderId="6" xfId="0" applyFont="1" applyBorder="1" applyAlignment="1">
      <alignment horizontal="center" vertical="center" wrapText="1" readingOrder="1"/>
    </xf>
    <xf numFmtId="168" fontId="12" fillId="0" borderId="7" xfId="0" applyNumberFormat="1" applyFont="1" applyBorder="1" applyAlignment="1">
      <alignment horizontal="center" vertical="center"/>
    </xf>
    <xf numFmtId="168" fontId="9" fillId="2" borderId="5" xfId="0" applyNumberFormat="1" applyFont="1" applyFill="1" applyBorder="1" applyAlignment="1">
      <alignment horizontal="center" vertical="center" wrapText="1" readingOrder="1"/>
    </xf>
    <xf numFmtId="168" fontId="12" fillId="0" borderId="7" xfId="1" applyNumberFormat="1" applyFont="1" applyFill="1" applyBorder="1" applyAlignment="1" applyProtection="1">
      <alignment horizontal="center" vertical="center"/>
    </xf>
    <xf numFmtId="2" fontId="12" fillId="0" borderId="7" xfId="0" applyNumberFormat="1" applyFont="1" applyBorder="1" applyAlignment="1">
      <alignment horizontal="center" vertical="center"/>
    </xf>
    <xf numFmtId="2" fontId="16" fillId="2" borderId="5" xfId="0" applyNumberFormat="1" applyFont="1" applyFill="1" applyBorder="1" applyAlignment="1">
      <alignment horizontal="center" vertical="center" wrapText="1" readingOrder="1"/>
    </xf>
    <xf numFmtId="2" fontId="9" fillId="2" borderId="5" xfId="0" applyNumberFormat="1" applyFont="1" applyFill="1" applyBorder="1" applyAlignment="1">
      <alignment horizontal="center" vertical="center" wrapText="1" readingOrder="1"/>
    </xf>
    <xf numFmtId="167" fontId="9" fillId="2" borderId="24" xfId="0" applyNumberFormat="1" applyFont="1" applyFill="1" applyBorder="1" applyAlignment="1">
      <alignment horizontal="center" vertical="center" wrapText="1" readingOrder="1"/>
    </xf>
    <xf numFmtId="0" fontId="16" fillId="2" borderId="1" xfId="0" applyFont="1" applyFill="1" applyBorder="1" applyAlignment="1">
      <alignment horizontal="center" vertical="center" wrapText="1" readingOrder="1"/>
    </xf>
    <xf numFmtId="0" fontId="9" fillId="2" borderId="25" xfId="0" applyFont="1" applyFill="1" applyBorder="1" applyAlignment="1">
      <alignment horizontal="center" vertical="center" wrapText="1" readingOrder="1"/>
    </xf>
    <xf numFmtId="167" fontId="10" fillId="0" borderId="23" xfId="0" applyNumberFormat="1" applyFont="1" applyBorder="1" applyAlignment="1">
      <alignment horizontal="center" vertical="center"/>
    </xf>
    <xf numFmtId="0" fontId="19" fillId="0" borderId="7" xfId="0" applyFont="1" applyBorder="1" applyAlignment="1">
      <alignment vertical="center" wrapText="1"/>
    </xf>
    <xf numFmtId="0" fontId="24" fillId="0" borderId="7" xfId="0" applyFont="1" applyBorder="1" applyAlignment="1">
      <alignment vertical="center" wrapText="1"/>
    </xf>
    <xf numFmtId="0" fontId="8" fillId="0" borderId="7" xfId="0" applyFont="1" applyBorder="1" applyAlignment="1">
      <alignment vertical="center" wrapText="1"/>
    </xf>
    <xf numFmtId="0" fontId="13" fillId="0" borderId="7" xfId="0" applyFont="1" applyBorder="1" applyAlignment="1">
      <alignment vertical="center" wrapText="1"/>
    </xf>
    <xf numFmtId="0" fontId="20" fillId="0" borderId="26" xfId="0" applyFont="1" applyBorder="1" applyAlignment="1">
      <alignment horizontal="center" vertical="center" wrapText="1"/>
    </xf>
    <xf numFmtId="2" fontId="10" fillId="0" borderId="7" xfId="0" applyNumberFormat="1" applyFont="1" applyBorder="1" applyAlignment="1">
      <alignment horizontal="center" vertical="center"/>
    </xf>
    <xf numFmtId="167" fontId="9" fillId="2" borderId="23" xfId="0" applyNumberFormat="1" applyFont="1" applyFill="1" applyBorder="1" applyAlignment="1">
      <alignment horizontal="center" vertical="center" wrapText="1" readingOrder="1"/>
    </xf>
    <xf numFmtId="167" fontId="10" fillId="0" borderId="27" xfId="0" applyNumberFormat="1" applyFont="1" applyBorder="1" applyAlignment="1">
      <alignment horizontal="center" vertical="center"/>
    </xf>
    <xf numFmtId="2" fontId="12" fillId="0" borderId="30" xfId="0" applyNumberFormat="1" applyFont="1" applyBorder="1" applyAlignment="1">
      <alignment horizontal="center" vertical="center"/>
    </xf>
    <xf numFmtId="168" fontId="12" fillId="0" borderId="30" xfId="1" applyNumberFormat="1" applyFont="1" applyFill="1" applyBorder="1" applyAlignment="1" applyProtection="1">
      <alignment horizontal="center" vertical="center"/>
    </xf>
    <xf numFmtId="168" fontId="12" fillId="0" borderId="6" xfId="0" applyNumberFormat="1" applyFont="1" applyBorder="1" applyAlignment="1">
      <alignment horizontal="center" vertical="center"/>
    </xf>
    <xf numFmtId="0" fontId="25" fillId="0" borderId="8" xfId="0" applyFont="1" applyBorder="1" applyAlignment="1">
      <alignment horizontal="center" vertical="center" wrapText="1"/>
    </xf>
    <xf numFmtId="0" fontId="26" fillId="2" borderId="5" xfId="0" applyFont="1" applyFill="1" applyBorder="1" applyAlignment="1">
      <alignment horizontal="center" vertical="center" wrapText="1" readingOrder="1"/>
    </xf>
    <xf numFmtId="0" fontId="25" fillId="0" borderId="7" xfId="0" applyFont="1" applyBorder="1" applyAlignment="1">
      <alignment horizontal="center" vertical="center" wrapText="1"/>
    </xf>
    <xf numFmtId="0" fontId="25" fillId="0" borderId="6" xfId="0" applyFont="1" applyBorder="1" applyAlignment="1">
      <alignment horizontal="center" vertical="center" wrapText="1"/>
    </xf>
    <xf numFmtId="0" fontId="26" fillId="2" borderId="23" xfId="0" applyFont="1" applyFill="1" applyBorder="1" applyAlignment="1">
      <alignment horizontal="center" vertical="center" wrapText="1" readingOrder="1"/>
    </xf>
    <xf numFmtId="0" fontId="26" fillId="2" borderId="1" xfId="0" applyFont="1" applyFill="1" applyBorder="1" applyAlignment="1">
      <alignment horizontal="center" vertical="center" wrapText="1" readingOrder="1"/>
    </xf>
    <xf numFmtId="0" fontId="25" fillId="0" borderId="30" xfId="0" applyFont="1" applyBorder="1" applyAlignment="1">
      <alignment horizontal="center" vertical="center" wrapText="1"/>
    </xf>
    <xf numFmtId="167" fontId="10" fillId="5" borderId="23" xfId="0" applyNumberFormat="1" applyFont="1" applyFill="1" applyBorder="1" applyAlignment="1">
      <alignment horizontal="center" vertical="center"/>
    </xf>
    <xf numFmtId="167" fontId="10" fillId="5" borderId="8" xfId="0" applyNumberFormat="1" applyFont="1" applyFill="1" applyBorder="1" applyAlignment="1">
      <alignment horizontal="center" vertical="center"/>
    </xf>
    <xf numFmtId="167" fontId="10" fillId="5" borderId="7" xfId="0" applyNumberFormat="1" applyFont="1" applyFill="1" applyBorder="1" applyAlignment="1">
      <alignment horizontal="center" vertical="center"/>
    </xf>
    <xf numFmtId="167" fontId="10" fillId="5" borderId="27" xfId="0" applyNumberFormat="1" applyFont="1" applyFill="1" applyBorder="1" applyAlignment="1">
      <alignment horizontal="center" vertical="center"/>
    </xf>
    <xf numFmtId="2" fontId="10" fillId="5" borderId="7" xfId="0" applyNumberFormat="1" applyFont="1" applyFill="1" applyBorder="1" applyAlignment="1">
      <alignment horizontal="center" vertical="center"/>
    </xf>
    <xf numFmtId="167" fontId="10" fillId="0" borderId="6" xfId="0" applyNumberFormat="1" applyFont="1" applyBorder="1" applyAlignment="1">
      <alignment horizontal="center" vertical="center"/>
    </xf>
    <xf numFmtId="168" fontId="12" fillId="0" borderId="6" xfId="1" applyNumberFormat="1" applyFont="1" applyFill="1" applyBorder="1" applyAlignment="1" applyProtection="1">
      <alignment horizontal="center" vertical="center"/>
    </xf>
    <xf numFmtId="167" fontId="10" fillId="0" borderId="34" xfId="0" applyNumberFormat="1" applyFont="1" applyBorder="1" applyAlignment="1">
      <alignment horizontal="center" vertical="center"/>
    </xf>
    <xf numFmtId="0" fontId="25" fillId="0" borderId="35" xfId="0" applyFont="1" applyBorder="1" applyAlignment="1">
      <alignment horizontal="center" vertical="center" wrapText="1"/>
    </xf>
    <xf numFmtId="2" fontId="12" fillId="0" borderId="8" xfId="0" applyNumberFormat="1" applyFont="1" applyBorder="1" applyAlignment="1">
      <alignment horizontal="center" vertical="center"/>
    </xf>
    <xf numFmtId="168" fontId="12" fillId="0" borderId="35" xfId="1" applyNumberFormat="1" applyFont="1" applyFill="1" applyBorder="1" applyAlignment="1" applyProtection="1">
      <alignment horizontal="center" vertical="center"/>
    </xf>
    <xf numFmtId="168" fontId="12" fillId="0" borderId="8" xfId="0" applyNumberFormat="1" applyFont="1" applyBorder="1" applyAlignment="1">
      <alignment horizontal="center" vertical="center"/>
    </xf>
    <xf numFmtId="167" fontId="9" fillId="2" borderId="10" xfId="0" applyNumberFormat="1" applyFont="1" applyFill="1" applyBorder="1" applyAlignment="1">
      <alignment horizontal="center" vertical="center" wrapText="1" readingOrder="1"/>
    </xf>
    <xf numFmtId="0" fontId="26" fillId="6" borderId="11" xfId="0" applyFont="1" applyFill="1" applyBorder="1" applyAlignment="1">
      <alignment horizontal="center" vertical="center" wrapText="1" readingOrder="1"/>
    </xf>
    <xf numFmtId="0" fontId="16" fillId="6" borderId="11" xfId="0" applyFont="1" applyFill="1" applyBorder="1" applyAlignment="1">
      <alignment horizontal="center" vertical="center" wrapText="1" readingOrder="1"/>
    </xf>
    <xf numFmtId="168" fontId="12" fillId="6" borderId="39" xfId="0" applyNumberFormat="1" applyFont="1" applyFill="1" applyBorder="1" applyAlignment="1">
      <alignment horizontal="center" vertical="center"/>
    </xf>
    <xf numFmtId="2" fontId="10" fillId="0" borderId="6" xfId="0" applyNumberFormat="1" applyFont="1" applyBorder="1" applyAlignment="1">
      <alignment horizontal="center" vertical="center"/>
    </xf>
    <xf numFmtId="168" fontId="12" fillId="0" borderId="8" xfId="1" applyNumberFormat="1" applyFont="1" applyFill="1" applyBorder="1" applyAlignment="1" applyProtection="1">
      <alignment horizontal="center" vertical="center"/>
    </xf>
    <xf numFmtId="167" fontId="9" fillId="6" borderId="10" xfId="0" applyNumberFormat="1" applyFont="1" applyFill="1" applyBorder="1" applyAlignment="1">
      <alignment horizontal="center" vertical="center" wrapText="1" readingOrder="1"/>
    </xf>
    <xf numFmtId="167" fontId="10" fillId="0" borderId="0" xfId="0" applyNumberFormat="1" applyFont="1" applyAlignment="1">
      <alignment horizontal="center" vertical="center"/>
    </xf>
    <xf numFmtId="167" fontId="10" fillId="0" borderId="35" xfId="0" applyNumberFormat="1" applyFont="1" applyBorder="1" applyAlignment="1">
      <alignment horizontal="center" vertical="center"/>
    </xf>
    <xf numFmtId="167" fontId="13" fillId="6" borderId="10" xfId="0" applyNumberFormat="1" applyFont="1" applyFill="1" applyBorder="1" applyAlignment="1">
      <alignment horizontal="center" vertical="center"/>
    </xf>
    <xf numFmtId="169" fontId="12" fillId="3" borderId="11" xfId="1" applyNumberFormat="1" applyFont="1" applyFill="1" applyBorder="1" applyAlignment="1" applyProtection="1">
      <alignment vertical="center"/>
    </xf>
    <xf numFmtId="167" fontId="13" fillId="2" borderId="10" xfId="0" applyNumberFormat="1" applyFont="1" applyFill="1" applyBorder="1" applyAlignment="1">
      <alignment horizontal="center" vertical="center"/>
    </xf>
    <xf numFmtId="167" fontId="10" fillId="7" borderId="8" xfId="0" applyNumberFormat="1" applyFont="1" applyFill="1" applyBorder="1" applyAlignment="1">
      <alignment horizontal="center" vertical="center"/>
    </xf>
    <xf numFmtId="0" fontId="8" fillId="0" borderId="0" xfId="0" applyFont="1" applyAlignment="1">
      <alignment horizontal="center" vertical="center"/>
    </xf>
    <xf numFmtId="0" fontId="27" fillId="0" borderId="7" xfId="3" applyNumberFormat="1" applyFont="1" applyFill="1" applyBorder="1" applyAlignment="1">
      <alignment horizontal="center" vertical="center"/>
    </xf>
    <xf numFmtId="0" fontId="8" fillId="0" borderId="16" xfId="0" applyFont="1" applyBorder="1" applyAlignment="1">
      <alignment vertical="center" wrapText="1"/>
    </xf>
    <xf numFmtId="0" fontId="19" fillId="0" borderId="16" xfId="0" applyFont="1" applyBorder="1" applyAlignment="1">
      <alignment vertical="center" wrapText="1"/>
    </xf>
    <xf numFmtId="0" fontId="13" fillId="0" borderId="21" xfId="0" applyFont="1" applyBorder="1" applyAlignment="1">
      <alignment vertical="center" wrapText="1"/>
    </xf>
    <xf numFmtId="0" fontId="24" fillId="0" borderId="21" xfId="0" applyFont="1" applyBorder="1" applyAlignment="1">
      <alignment vertical="center" wrapText="1"/>
    </xf>
    <xf numFmtId="167" fontId="9" fillId="2" borderId="2" xfId="0" applyNumberFormat="1" applyFont="1" applyFill="1" applyBorder="1" applyAlignment="1">
      <alignment horizontal="center" vertical="center" wrapText="1" readingOrder="1"/>
    </xf>
    <xf numFmtId="168" fontId="9" fillId="2" borderId="3" xfId="0" applyNumberFormat="1" applyFont="1" applyFill="1" applyBorder="1" applyAlignment="1">
      <alignment horizontal="center" vertical="center" wrapText="1" readingOrder="1"/>
    </xf>
    <xf numFmtId="0" fontId="26" fillId="6" borderId="36" xfId="0" applyFont="1" applyFill="1" applyBorder="1" applyAlignment="1">
      <alignment vertical="center" wrapText="1" readingOrder="1"/>
    </xf>
    <xf numFmtId="0" fontId="26" fillId="6" borderId="11" xfId="0" applyFont="1" applyFill="1" applyBorder="1" applyAlignment="1">
      <alignment vertical="center" wrapText="1" readingOrder="1"/>
    </xf>
    <xf numFmtId="0" fontId="26" fillId="6" borderId="12" xfId="0" applyFont="1" applyFill="1" applyBorder="1" applyAlignment="1">
      <alignment vertical="center" wrapText="1" readingOrder="1"/>
    </xf>
    <xf numFmtId="0" fontId="17" fillId="9" borderId="18" xfId="0" applyFont="1" applyFill="1" applyBorder="1" applyAlignment="1">
      <alignment horizontal="center" vertical="center"/>
    </xf>
    <xf numFmtId="167" fontId="13" fillId="0" borderId="5" xfId="0" applyNumberFormat="1" applyFont="1" applyBorder="1" applyAlignment="1">
      <alignment horizontal="center" vertical="center"/>
    </xf>
    <xf numFmtId="167" fontId="13" fillId="0" borderId="7" xfId="0" applyNumberFormat="1" applyFont="1" applyBorder="1" applyAlignment="1">
      <alignment horizontal="center" vertical="center"/>
    </xf>
    <xf numFmtId="167" fontId="9" fillId="0" borderId="5" xfId="0" applyNumberFormat="1" applyFont="1" applyBorder="1" applyAlignment="1">
      <alignment horizontal="center" vertical="center" wrapText="1" readingOrder="1"/>
    </xf>
    <xf numFmtId="167" fontId="9" fillId="0" borderId="23" xfId="0" applyNumberFormat="1" applyFont="1" applyBorder="1" applyAlignment="1">
      <alignment horizontal="center" vertical="center" wrapText="1" readingOrder="1"/>
    </xf>
    <xf numFmtId="167" fontId="9" fillId="0" borderId="24" xfId="0" applyNumberFormat="1" applyFont="1" applyBorder="1" applyAlignment="1">
      <alignment horizontal="center" vertical="center" wrapText="1" readingOrder="1"/>
    </xf>
    <xf numFmtId="0" fontId="17" fillId="10" borderId="18" xfId="0" applyFont="1" applyFill="1" applyBorder="1" applyAlignment="1">
      <alignment horizontal="center" vertical="center"/>
    </xf>
    <xf numFmtId="9" fontId="17" fillId="0" borderId="0" xfId="5" applyFont="1" applyAlignment="1">
      <alignment horizontal="center" vertical="center"/>
    </xf>
    <xf numFmtId="0" fontId="17" fillId="10" borderId="49" xfId="0" applyFont="1" applyFill="1" applyBorder="1" applyAlignment="1">
      <alignment horizontal="center" vertical="center"/>
    </xf>
    <xf numFmtId="169" fontId="17" fillId="0" borderId="53" xfId="0" applyNumberFormat="1" applyFont="1" applyBorder="1" applyAlignment="1">
      <alignment horizontal="center" vertical="center"/>
    </xf>
    <xf numFmtId="0" fontId="0" fillId="0" borderId="0" xfId="0" applyAlignment="1">
      <alignment wrapText="1"/>
    </xf>
    <xf numFmtId="0" fontId="0" fillId="0" borderId="0" xfId="0" applyAlignment="1">
      <alignment horizontal="center" vertical="center" wrapText="1"/>
    </xf>
    <xf numFmtId="167" fontId="29" fillId="0" borderId="0" xfId="0" applyNumberFormat="1" applyFont="1" applyAlignment="1">
      <alignment horizontal="center" vertical="center"/>
    </xf>
    <xf numFmtId="167" fontId="29" fillId="0" borderId="0" xfId="0" applyNumberFormat="1" applyFont="1" applyAlignment="1" applyProtection="1">
      <alignment horizontal="center" vertical="center"/>
      <protection locked="0"/>
    </xf>
    <xf numFmtId="0" fontId="7" fillId="0" borderId="0" xfId="0" applyFont="1" applyAlignment="1">
      <alignment horizontal="center" vertical="center"/>
    </xf>
    <xf numFmtId="0" fontId="16" fillId="2" borderId="7" xfId="0" applyFont="1" applyFill="1" applyBorder="1" applyAlignment="1">
      <alignment horizontal="center" vertical="center" readingOrder="1"/>
    </xf>
    <xf numFmtId="0" fontId="9" fillId="2" borderId="7" xfId="0" applyFont="1" applyFill="1" applyBorder="1" applyAlignment="1">
      <alignment horizontal="center" vertical="center" readingOrder="1"/>
    </xf>
    <xf numFmtId="0" fontId="15" fillId="0" borderId="0" xfId="0" applyFont="1" applyAlignment="1">
      <alignment horizontal="center" vertical="center"/>
    </xf>
    <xf numFmtId="0" fontId="7" fillId="0" borderId="0" xfId="0" applyFont="1" applyAlignment="1" applyProtection="1">
      <alignment horizontal="center" vertical="center"/>
      <protection locked="0"/>
    </xf>
    <xf numFmtId="0" fontId="8" fillId="4" borderId="17" xfId="0" applyFont="1" applyFill="1" applyBorder="1" applyAlignment="1">
      <alignment horizontal="center" vertical="center" wrapText="1"/>
    </xf>
    <xf numFmtId="0" fontId="8" fillId="4" borderId="8" xfId="0" applyFont="1" applyFill="1" applyBorder="1" applyAlignment="1">
      <alignment horizontal="center" vertical="center" wrapText="1"/>
    </xf>
    <xf numFmtId="170" fontId="10" fillId="0" borderId="19" xfId="4" applyNumberFormat="1" applyFont="1" applyFill="1" applyBorder="1" applyAlignment="1">
      <alignment horizontal="left" vertical="center"/>
    </xf>
    <xf numFmtId="9" fontId="10" fillId="0" borderId="0" xfId="5" applyFont="1" applyAlignment="1">
      <alignment horizontal="center" vertical="center"/>
    </xf>
    <xf numFmtId="0" fontId="10" fillId="0" borderId="7" xfId="0" applyFont="1" applyBorder="1" applyAlignment="1">
      <alignment horizontal="center" vertical="center"/>
    </xf>
    <xf numFmtId="0" fontId="27" fillId="0" borderId="6" xfId="3" applyNumberFormat="1" applyFont="1" applyFill="1" applyBorder="1" applyAlignment="1">
      <alignment horizontal="center" vertical="center"/>
    </xf>
    <xf numFmtId="0" fontId="10" fillId="0" borderId="6" xfId="0" applyFont="1" applyBorder="1" applyAlignment="1">
      <alignment horizontal="center" vertical="center"/>
    </xf>
    <xf numFmtId="170" fontId="10" fillId="0" borderId="50" xfId="4" applyNumberFormat="1" applyFont="1" applyFill="1" applyBorder="1" applyAlignment="1">
      <alignment horizontal="left" vertical="center"/>
    </xf>
    <xf numFmtId="0" fontId="25" fillId="0" borderId="21" xfId="0" applyFont="1" applyBorder="1" applyAlignment="1">
      <alignment horizontal="center" vertical="center" wrapText="1"/>
    </xf>
    <xf numFmtId="168" fontId="9" fillId="0" borderId="7" xfId="0" applyNumberFormat="1" applyFont="1" applyBorder="1" applyAlignment="1">
      <alignment horizontal="center" vertical="center" readingOrder="1"/>
    </xf>
    <xf numFmtId="0" fontId="16" fillId="0" borderId="7" xfId="0" applyFont="1" applyBorder="1" applyAlignment="1">
      <alignment horizontal="center" vertical="center" readingOrder="1"/>
    </xf>
    <xf numFmtId="2" fontId="30" fillId="0" borderId="7" xfId="0" applyNumberFormat="1" applyFont="1" applyBorder="1" applyAlignment="1">
      <alignment horizontal="center" vertical="center" wrapText="1"/>
    </xf>
    <xf numFmtId="0" fontId="31" fillId="10" borderId="7" xfId="0" applyFont="1" applyFill="1" applyBorder="1" applyAlignment="1">
      <alignment horizontal="center" vertical="center" wrapText="1" readingOrder="1"/>
    </xf>
    <xf numFmtId="2" fontId="30" fillId="10" borderId="7" xfId="0" applyNumberFormat="1" applyFont="1" applyFill="1" applyBorder="1" applyAlignment="1">
      <alignment horizontal="center" vertical="center" wrapText="1"/>
    </xf>
    <xf numFmtId="168" fontId="12" fillId="10" borderId="7" xfId="1" applyNumberFormat="1" applyFont="1" applyFill="1" applyBorder="1" applyAlignment="1" applyProtection="1">
      <alignment horizontal="center" vertical="center"/>
    </xf>
    <xf numFmtId="0" fontId="26" fillId="10" borderId="7" xfId="0" applyFont="1" applyFill="1" applyBorder="1" applyAlignment="1">
      <alignment horizontal="center" vertical="center" wrapText="1" readingOrder="1"/>
    </xf>
    <xf numFmtId="168" fontId="9" fillId="10" borderId="7" xfId="0" applyNumberFormat="1" applyFont="1" applyFill="1" applyBorder="1" applyAlignment="1">
      <alignment horizontal="center" vertical="center" readingOrder="1"/>
    </xf>
    <xf numFmtId="167" fontId="10" fillId="0" borderId="18" xfId="0" applyNumberFormat="1" applyFont="1" applyBorder="1" applyAlignment="1">
      <alignment horizontal="center" vertical="center"/>
    </xf>
    <xf numFmtId="167" fontId="13" fillId="10" borderId="18" xfId="0" applyNumberFormat="1" applyFont="1" applyFill="1" applyBorder="1" applyAlignment="1">
      <alignment horizontal="center" vertical="center"/>
    </xf>
    <xf numFmtId="2" fontId="10" fillId="0" borderId="18" xfId="0" applyNumberFormat="1" applyFont="1" applyBorder="1" applyAlignment="1">
      <alignment horizontal="center" vertical="center"/>
    </xf>
    <xf numFmtId="167" fontId="9" fillId="10" borderId="18" xfId="0" applyNumberFormat="1" applyFont="1" applyFill="1" applyBorder="1" applyAlignment="1">
      <alignment horizontal="center" vertical="center" wrapText="1" readingOrder="1"/>
    </xf>
    <xf numFmtId="2" fontId="10" fillId="0" borderId="18" xfId="0" applyNumberFormat="1" applyFont="1" applyBorder="1" applyAlignment="1" applyProtection="1">
      <alignment horizontal="center" vertical="center"/>
      <protection locked="0"/>
    </xf>
    <xf numFmtId="167" fontId="10" fillId="0" borderId="18" xfId="0" applyNumberFormat="1" applyFont="1" applyBorder="1" applyAlignment="1" applyProtection="1">
      <alignment horizontal="center" vertical="center"/>
      <protection locked="0"/>
    </xf>
    <xf numFmtId="167" fontId="10" fillId="0" borderId="20" xfId="0" applyNumberFormat="1" applyFont="1" applyBorder="1" applyAlignment="1" applyProtection="1">
      <alignment horizontal="center" vertical="center"/>
      <protection locked="0"/>
    </xf>
    <xf numFmtId="167" fontId="8" fillId="0" borderId="15" xfId="0" applyNumberFormat="1" applyFont="1" applyBorder="1" applyAlignment="1">
      <alignment horizontal="center" vertical="center"/>
    </xf>
    <xf numFmtId="0" fontId="19" fillId="0" borderId="16" xfId="0" applyFont="1" applyBorder="1" applyAlignment="1">
      <alignment horizontal="center" vertical="center" readingOrder="1"/>
    </xf>
    <xf numFmtId="0" fontId="19" fillId="0" borderId="17" xfId="0" applyFont="1" applyBorder="1" applyAlignment="1">
      <alignment horizontal="center" vertical="center" readingOrder="1"/>
    </xf>
    <xf numFmtId="0" fontId="9" fillId="2" borderId="19" xfId="0" applyFont="1" applyFill="1" applyBorder="1" applyAlignment="1">
      <alignment horizontal="center" vertical="center" readingOrder="1"/>
    </xf>
    <xf numFmtId="168" fontId="12" fillId="0" borderId="19" xfId="0" applyNumberFormat="1" applyFont="1" applyBorder="1" applyAlignment="1">
      <alignment horizontal="center" vertical="center"/>
    </xf>
    <xf numFmtId="168" fontId="12" fillId="10" borderId="19" xfId="0" applyNumberFormat="1" applyFont="1" applyFill="1" applyBorder="1" applyAlignment="1">
      <alignment horizontal="center" vertical="center"/>
    </xf>
    <xf numFmtId="168" fontId="9" fillId="0" borderId="19" xfId="0" applyNumberFormat="1" applyFont="1" applyBorder="1" applyAlignment="1">
      <alignment horizontal="center" vertical="center" readingOrder="1"/>
    </xf>
    <xf numFmtId="168" fontId="9" fillId="10" borderId="19" xfId="0" applyNumberFormat="1" applyFont="1" applyFill="1" applyBorder="1" applyAlignment="1">
      <alignment horizontal="center" vertical="center" readingOrder="1"/>
    </xf>
    <xf numFmtId="2" fontId="30" fillId="0" borderId="21" xfId="0" applyNumberFormat="1" applyFont="1" applyBorder="1" applyAlignment="1">
      <alignment horizontal="center" vertical="center" wrapText="1"/>
    </xf>
    <xf numFmtId="168" fontId="12" fillId="0" borderId="21" xfId="1" applyNumberFormat="1" applyFont="1" applyFill="1" applyBorder="1" applyAlignment="1" applyProtection="1">
      <alignment horizontal="center" vertical="center"/>
    </xf>
    <xf numFmtId="168" fontId="12" fillId="0" borderId="58" xfId="0" applyNumberFormat="1" applyFont="1" applyBorder="1" applyAlignment="1">
      <alignment horizontal="center" vertical="center"/>
    </xf>
    <xf numFmtId="169" fontId="5" fillId="3" borderId="11" xfId="1" applyNumberFormat="1" applyFont="1" applyFill="1" applyBorder="1" applyAlignment="1" applyProtection="1">
      <alignment horizontal="center" vertical="center"/>
    </xf>
    <xf numFmtId="168" fontId="12" fillId="11" borderId="19" xfId="0" applyNumberFormat="1" applyFont="1" applyFill="1" applyBorder="1" applyAlignment="1">
      <alignment horizontal="center" vertical="center"/>
    </xf>
    <xf numFmtId="0" fontId="17" fillId="0" borderId="51" xfId="0" applyFont="1" applyBorder="1" applyAlignment="1">
      <alignment horizontal="center" vertical="center"/>
    </xf>
    <xf numFmtId="0" fontId="17" fillId="0" borderId="52" xfId="0" applyFont="1" applyBorder="1" applyAlignment="1">
      <alignment horizontal="center" vertical="center"/>
    </xf>
    <xf numFmtId="0" fontId="5" fillId="0" borderId="0" xfId="0" applyFont="1" applyAlignment="1">
      <alignment horizontal="right" vertical="top" wrapText="1"/>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17" fillId="8" borderId="2" xfId="0" applyFont="1" applyFill="1" applyBorder="1" applyAlignment="1">
      <alignment horizontal="center" vertical="center"/>
    </xf>
    <xf numFmtId="0" fontId="17" fillId="8" borderId="5" xfId="0" applyFont="1" applyFill="1" applyBorder="1" applyAlignment="1">
      <alignment horizontal="center" vertical="center"/>
    </xf>
    <xf numFmtId="0" fontId="17" fillId="8" borderId="3" xfId="0" applyFont="1" applyFill="1" applyBorder="1" applyAlignment="1">
      <alignment horizontal="center" vertical="center"/>
    </xf>
    <xf numFmtId="0" fontId="5" fillId="0" borderId="47"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44" xfId="0" applyFont="1" applyBorder="1" applyAlignment="1">
      <alignment horizontal="center" vertical="center" wrapText="1"/>
    </xf>
    <xf numFmtId="0" fontId="8" fillId="0" borderId="2" xfId="0" applyFont="1" applyBorder="1" applyAlignment="1">
      <alignment horizontal="center" vertical="center"/>
    </xf>
    <xf numFmtId="0" fontId="8" fillId="0" borderId="5" xfId="0" applyFont="1" applyBorder="1" applyAlignment="1">
      <alignment horizontal="center" vertical="center"/>
    </xf>
    <xf numFmtId="0" fontId="8" fillId="0" borderId="3" xfId="0" applyFont="1" applyBorder="1" applyAlignment="1">
      <alignment horizontal="center" vertical="center"/>
    </xf>
    <xf numFmtId="0" fontId="8" fillId="0" borderId="7" xfId="0" applyFont="1" applyBorder="1" applyAlignment="1">
      <alignment horizontal="center" vertical="center"/>
    </xf>
    <xf numFmtId="0" fontId="4" fillId="0" borderId="0" xfId="0" applyFont="1" applyAlignment="1">
      <alignment horizontal="right" vertical="center" wrapText="1"/>
    </xf>
    <xf numFmtId="0" fontId="7" fillId="0" borderId="0" xfId="0" applyFont="1" applyAlignment="1">
      <alignment horizontal="center" vertical="center"/>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2" xfId="0" applyFont="1" applyBorder="1" applyAlignment="1">
      <alignment horizontal="center" vertical="center" wrapText="1"/>
    </xf>
    <xf numFmtId="0" fontId="13" fillId="2" borderId="7" xfId="2" applyFont="1" applyFill="1" applyBorder="1" applyAlignment="1" applyProtection="1">
      <alignment horizontal="center" vertical="center" wrapText="1" readingOrder="1"/>
    </xf>
    <xf numFmtId="0" fontId="11" fillId="0" borderId="2" xfId="2" applyFont="1" applyFill="1" applyBorder="1" applyAlignment="1" applyProtection="1">
      <alignment horizontal="left" vertical="center" wrapText="1"/>
    </xf>
    <xf numFmtId="0" fontId="11" fillId="0" borderId="5" xfId="2" applyFont="1" applyFill="1" applyBorder="1" applyAlignment="1" applyProtection="1">
      <alignment horizontal="left" vertical="center" wrapText="1"/>
    </xf>
    <xf numFmtId="0" fontId="11" fillId="0" borderId="3" xfId="2" applyFont="1" applyFill="1" applyBorder="1" applyAlignment="1" applyProtection="1">
      <alignment horizontal="left" vertical="center" wrapText="1"/>
    </xf>
    <xf numFmtId="0" fontId="11" fillId="0" borderId="2" xfId="2" applyFont="1" applyFill="1" applyBorder="1" applyAlignment="1" applyProtection="1">
      <alignment horizontal="right" vertical="center" wrapText="1" readingOrder="2"/>
    </xf>
    <xf numFmtId="0" fontId="11" fillId="0" borderId="5" xfId="2" applyFont="1" applyFill="1" applyBorder="1" applyAlignment="1" applyProtection="1">
      <alignment horizontal="right" vertical="center" wrapText="1" readingOrder="2"/>
    </xf>
    <xf numFmtId="0" fontId="11" fillId="0" borderId="3" xfId="2" applyFont="1" applyFill="1" applyBorder="1" applyAlignment="1" applyProtection="1">
      <alignment horizontal="right" vertical="center" wrapText="1" readingOrder="2"/>
    </xf>
    <xf numFmtId="0" fontId="11" fillId="0" borderId="6" xfId="2" applyFont="1" applyFill="1" applyBorder="1" applyAlignment="1" applyProtection="1">
      <alignment horizontal="left" vertical="center" wrapText="1"/>
    </xf>
    <xf numFmtId="0" fontId="11" fillId="0" borderId="6" xfId="2" applyFont="1" applyFill="1" applyBorder="1" applyAlignment="1" applyProtection="1">
      <alignment horizontal="right" vertical="center" wrapText="1" readingOrder="2"/>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169" fontId="5" fillId="0" borderId="21" xfId="0" applyNumberFormat="1" applyFont="1" applyBorder="1" applyAlignment="1">
      <alignment horizontal="center" vertical="center" wrapText="1"/>
    </xf>
    <xf numFmtId="0" fontId="5" fillId="0" borderId="21" xfId="0" applyFont="1" applyBorder="1" applyAlignment="1">
      <alignment horizontal="center" vertical="center" wrapText="1"/>
    </xf>
    <xf numFmtId="169" fontId="5" fillId="0" borderId="47" xfId="0" applyNumberFormat="1" applyFont="1" applyBorder="1" applyAlignment="1">
      <alignment horizontal="center" vertical="center" wrapText="1"/>
    </xf>
    <xf numFmtId="169" fontId="5" fillId="0" borderId="48" xfId="0" applyNumberFormat="1" applyFont="1" applyBorder="1" applyAlignment="1">
      <alignment horizontal="center" vertical="center" wrapText="1"/>
    </xf>
    <xf numFmtId="0" fontId="14" fillId="6" borderId="38" xfId="2" applyFont="1" applyFill="1" applyBorder="1" applyAlignment="1" applyProtection="1">
      <alignment horizontal="center" vertical="center" wrapText="1" readingOrder="1"/>
    </xf>
    <xf numFmtId="0" fontId="11" fillId="0" borderId="32" xfId="2" applyFont="1" applyFill="1" applyBorder="1" applyAlignment="1" applyProtection="1">
      <alignment horizontal="left" vertical="center" wrapText="1"/>
    </xf>
    <xf numFmtId="0" fontId="11" fillId="0" borderId="23" xfId="2" applyFont="1" applyFill="1" applyBorder="1" applyAlignment="1" applyProtection="1">
      <alignment horizontal="left" vertical="center" wrapText="1"/>
    </xf>
    <xf numFmtId="0" fontId="11" fillId="0" borderId="33" xfId="2" applyFont="1" applyFill="1" applyBorder="1" applyAlignment="1" applyProtection="1">
      <alignment horizontal="left" vertical="center" wrapText="1"/>
    </xf>
    <xf numFmtId="0" fontId="11" fillId="0" borderId="32" xfId="2" applyFont="1" applyFill="1" applyBorder="1" applyAlignment="1" applyProtection="1">
      <alignment horizontal="right" vertical="center" wrapText="1" readingOrder="2"/>
    </xf>
    <xf numFmtId="0" fontId="11" fillId="0" borderId="23" xfId="2" applyFont="1" applyFill="1" applyBorder="1" applyAlignment="1" applyProtection="1">
      <alignment horizontal="right" vertical="center" wrapText="1" readingOrder="2"/>
    </xf>
    <xf numFmtId="0" fontId="11" fillId="0" borderId="33" xfId="2" applyFont="1" applyFill="1" applyBorder="1" applyAlignment="1" applyProtection="1">
      <alignment horizontal="right" vertical="center" wrapText="1" readingOrder="2"/>
    </xf>
    <xf numFmtId="0" fontId="11" fillId="0" borderId="7" xfId="2" applyFont="1" applyFill="1" applyBorder="1" applyAlignment="1" applyProtection="1">
      <alignment horizontal="left" vertical="center" wrapText="1"/>
    </xf>
    <xf numFmtId="0" fontId="11" fillId="0" borderId="7" xfId="2" applyFont="1" applyFill="1" applyBorder="1" applyAlignment="1" applyProtection="1">
      <alignment horizontal="right" vertical="center" wrapText="1" readingOrder="2"/>
    </xf>
    <xf numFmtId="0" fontId="14" fillId="6" borderId="40" xfId="0" applyFont="1" applyFill="1" applyBorder="1" applyAlignment="1">
      <alignment horizontal="center" vertical="center"/>
    </xf>
    <xf numFmtId="0" fontId="14" fillId="6" borderId="38" xfId="0" applyFont="1" applyFill="1" applyBorder="1" applyAlignment="1">
      <alignment horizontal="center" vertical="center"/>
    </xf>
    <xf numFmtId="0" fontId="11" fillId="0" borderId="4" xfId="2" applyFont="1" applyFill="1" applyBorder="1" applyAlignment="1" applyProtection="1">
      <alignment horizontal="left" vertical="center" wrapText="1"/>
    </xf>
    <xf numFmtId="0" fontId="11" fillId="0" borderId="1" xfId="2" applyFont="1" applyFill="1" applyBorder="1" applyAlignment="1" applyProtection="1">
      <alignment horizontal="left" vertical="center" wrapText="1"/>
    </xf>
    <xf numFmtId="0" fontId="11" fillId="0" borderId="22" xfId="2" applyFont="1" applyFill="1" applyBorder="1" applyAlignment="1" applyProtection="1">
      <alignment horizontal="left" vertical="center" wrapText="1"/>
    </xf>
    <xf numFmtId="0" fontId="11" fillId="0" borderId="4" xfId="2" applyFont="1" applyFill="1" applyBorder="1" applyAlignment="1" applyProtection="1">
      <alignment horizontal="right" vertical="center" wrapText="1" readingOrder="2"/>
    </xf>
    <xf numFmtId="0" fontId="11" fillId="0" borderId="1" xfId="2" applyFont="1" applyFill="1" applyBorder="1" applyAlignment="1" applyProtection="1">
      <alignment horizontal="right" vertical="center" wrapText="1" readingOrder="2"/>
    </xf>
    <xf numFmtId="0" fontId="11" fillId="0" borderId="22" xfId="2" applyFont="1" applyFill="1" applyBorder="1" applyAlignment="1" applyProtection="1">
      <alignment horizontal="right" vertical="center" wrapText="1" readingOrder="2"/>
    </xf>
    <xf numFmtId="0" fontId="11" fillId="0" borderId="8" xfId="2" applyFont="1" applyFill="1" applyBorder="1" applyAlignment="1" applyProtection="1">
      <alignment horizontal="left" vertical="center" wrapText="1"/>
    </xf>
    <xf numFmtId="0" fontId="11" fillId="0" borderId="8" xfId="2" applyFont="1" applyFill="1" applyBorder="1" applyAlignment="1" applyProtection="1">
      <alignment horizontal="right" vertical="center" wrapText="1" readingOrder="2"/>
    </xf>
    <xf numFmtId="0" fontId="11" fillId="0" borderId="6" xfId="2" applyFont="1" applyFill="1" applyBorder="1" applyAlignment="1" applyProtection="1">
      <alignment vertical="center" wrapText="1" readingOrder="2"/>
    </xf>
    <xf numFmtId="0" fontId="14" fillId="6" borderId="36" xfId="2" applyFont="1" applyFill="1" applyBorder="1" applyAlignment="1" applyProtection="1">
      <alignment horizontal="center" vertical="center" wrapText="1" readingOrder="1"/>
    </xf>
    <xf numFmtId="0" fontId="14" fillId="6" borderId="11" xfId="2" applyFont="1" applyFill="1" applyBorder="1" applyAlignment="1" applyProtection="1">
      <alignment horizontal="center" vertical="center" wrapText="1" readingOrder="1"/>
    </xf>
    <xf numFmtId="0" fontId="14" fillId="6" borderId="37" xfId="2" applyFont="1" applyFill="1" applyBorder="1" applyAlignment="1" applyProtection="1">
      <alignment horizontal="center" vertical="center" wrapText="1" readingOrder="1"/>
    </xf>
    <xf numFmtId="0" fontId="11" fillId="0" borderId="7" xfId="2" applyFont="1" applyFill="1" applyBorder="1" applyAlignment="1" applyProtection="1">
      <alignment horizontal="center" vertical="center" wrapText="1" readingOrder="2"/>
    </xf>
    <xf numFmtId="0" fontId="6" fillId="6" borderId="36" xfId="2" applyFont="1" applyFill="1" applyBorder="1" applyAlignment="1" applyProtection="1">
      <alignment horizontal="center" vertical="center" wrapText="1" readingOrder="1"/>
    </xf>
    <xf numFmtId="0" fontId="6" fillId="6" borderId="11" xfId="2" applyFont="1" applyFill="1" applyBorder="1" applyAlignment="1" applyProtection="1">
      <alignment horizontal="center" vertical="center" wrapText="1" readingOrder="1"/>
    </xf>
    <xf numFmtId="0" fontId="6" fillId="6" borderId="37" xfId="2" applyFont="1" applyFill="1" applyBorder="1" applyAlignment="1" applyProtection="1">
      <alignment horizontal="center" vertical="center" wrapText="1" readingOrder="1"/>
    </xf>
    <xf numFmtId="0" fontId="6" fillId="6" borderId="38" xfId="2" applyFont="1" applyFill="1" applyBorder="1" applyAlignment="1" applyProtection="1">
      <alignment horizontal="center" vertical="center" wrapText="1" readingOrder="1"/>
    </xf>
    <xf numFmtId="0" fontId="11" fillId="0" borderId="6" xfId="2" applyFont="1" applyFill="1" applyBorder="1" applyAlignment="1" applyProtection="1">
      <alignment horizontal="center" vertical="center" wrapText="1" readingOrder="2"/>
    </xf>
    <xf numFmtId="169" fontId="12" fillId="3" borderId="11" xfId="1" applyNumberFormat="1" applyFont="1" applyFill="1" applyBorder="1" applyAlignment="1" applyProtection="1">
      <alignment horizontal="center" vertical="center"/>
    </xf>
    <xf numFmtId="169" fontId="12" fillId="3" borderId="12" xfId="1" applyNumberFormat="1" applyFont="1" applyFill="1" applyBorder="1" applyAlignment="1" applyProtection="1">
      <alignment horizontal="center" vertical="center"/>
    </xf>
    <xf numFmtId="0" fontId="21" fillId="0" borderId="7" xfId="2" applyFont="1" applyFill="1" applyBorder="1" applyAlignment="1" applyProtection="1">
      <alignment horizontal="left" vertical="center" wrapText="1"/>
    </xf>
    <xf numFmtId="0" fontId="21" fillId="0" borderId="7" xfId="2" applyFont="1" applyFill="1" applyBorder="1" applyAlignment="1" applyProtection="1">
      <alignment horizontal="right" vertical="center" wrapText="1" readingOrder="2"/>
    </xf>
    <xf numFmtId="0" fontId="10" fillId="0" borderId="9" xfId="0" applyFont="1" applyBorder="1" applyAlignment="1">
      <alignment horizontal="center" vertical="center"/>
    </xf>
    <xf numFmtId="0" fontId="10" fillId="0" borderId="0" xfId="0" applyFont="1" applyAlignment="1">
      <alignment horizontal="center" vertical="center"/>
    </xf>
    <xf numFmtId="0" fontId="21" fillId="0" borderId="6" xfId="2" applyFont="1" applyFill="1" applyBorder="1" applyAlignment="1" applyProtection="1">
      <alignment horizontal="left" vertical="center" wrapText="1"/>
    </xf>
    <xf numFmtId="0" fontId="21" fillId="0" borderId="6" xfId="2" applyFont="1" applyFill="1" applyBorder="1" applyAlignment="1" applyProtection="1">
      <alignment horizontal="right" vertical="center" wrapText="1" readingOrder="2"/>
    </xf>
    <xf numFmtId="0" fontId="6" fillId="2" borderId="36" xfId="2" applyFont="1" applyFill="1" applyBorder="1" applyAlignment="1" applyProtection="1">
      <alignment horizontal="center" vertical="center" wrapText="1" readingOrder="1"/>
    </xf>
    <xf numFmtId="0" fontId="6" fillId="2" borderId="11" xfId="2" applyFont="1" applyFill="1" applyBorder="1" applyAlignment="1" applyProtection="1">
      <alignment horizontal="center" vertical="center" wrapText="1" readingOrder="1"/>
    </xf>
    <xf numFmtId="0" fontId="6" fillId="2" borderId="37" xfId="2" applyFont="1" applyFill="1" applyBorder="1" applyAlignment="1" applyProtection="1">
      <alignment horizontal="center" vertical="center" wrapText="1" readingOrder="1"/>
    </xf>
    <xf numFmtId="0" fontId="6" fillId="2" borderId="38" xfId="2" applyFont="1" applyFill="1" applyBorder="1" applyAlignment="1" applyProtection="1">
      <alignment horizontal="center" vertical="center" wrapText="1" readingOrder="1"/>
    </xf>
    <xf numFmtId="0" fontId="21" fillId="0" borderId="9" xfId="2" applyFont="1" applyFill="1" applyBorder="1" applyAlignment="1" applyProtection="1">
      <alignment horizontal="left" vertical="center" wrapText="1"/>
    </xf>
    <xf numFmtId="0" fontId="21" fillId="0" borderId="0" xfId="2" applyFont="1" applyFill="1" applyBorder="1" applyAlignment="1" applyProtection="1">
      <alignment horizontal="left" vertical="center" wrapText="1"/>
    </xf>
    <xf numFmtId="0" fontId="21" fillId="0" borderId="31" xfId="2" applyFont="1" applyFill="1" applyBorder="1" applyAlignment="1" applyProtection="1">
      <alignment horizontal="left" vertical="center" wrapText="1"/>
    </xf>
    <xf numFmtId="0" fontId="21" fillId="0" borderId="9" xfId="2" applyFont="1" applyFill="1" applyBorder="1" applyAlignment="1" applyProtection="1">
      <alignment horizontal="right" vertical="center" wrapText="1" readingOrder="2"/>
    </xf>
    <xf numFmtId="0" fontId="21" fillId="0" borderId="0" xfId="2" applyFont="1" applyFill="1" applyBorder="1" applyAlignment="1" applyProtection="1">
      <alignment horizontal="right" vertical="center" wrapText="1" readingOrder="2"/>
    </xf>
    <xf numFmtId="0" fontId="21" fillId="0" borderId="31" xfId="2" applyFont="1" applyFill="1" applyBorder="1" applyAlignment="1" applyProtection="1">
      <alignment horizontal="right" vertical="center" wrapText="1" readingOrder="2"/>
    </xf>
    <xf numFmtId="0" fontId="12" fillId="0" borderId="54" xfId="0" applyFont="1" applyBorder="1" applyAlignment="1">
      <alignment horizontal="center" vertical="center"/>
    </xf>
    <xf numFmtId="0" fontId="12" fillId="0" borderId="13" xfId="0" applyFont="1" applyBorder="1" applyAlignment="1">
      <alignment horizontal="center" vertical="center"/>
    </xf>
    <xf numFmtId="0" fontId="12" fillId="0" borderId="55" xfId="0" applyFont="1" applyBorder="1" applyAlignment="1">
      <alignment horizontal="center" vertical="center"/>
    </xf>
    <xf numFmtId="0" fontId="12" fillId="0" borderId="56" xfId="0" applyFont="1" applyBorder="1" applyAlignment="1">
      <alignment horizontal="center" vertical="center"/>
    </xf>
    <xf numFmtId="0" fontId="12" fillId="0" borderId="14" xfId="0" applyFont="1" applyBorder="1" applyAlignment="1">
      <alignment horizontal="center" vertical="center"/>
    </xf>
    <xf numFmtId="0" fontId="12" fillId="0" borderId="57" xfId="0" applyFont="1" applyBorder="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12" fillId="3" borderId="11" xfId="0" applyFont="1" applyFill="1" applyBorder="1" applyAlignment="1">
      <alignment horizontal="right" vertical="center"/>
    </xf>
    <xf numFmtId="167" fontId="12" fillId="11" borderId="59" xfId="0" applyNumberFormat="1" applyFont="1" applyFill="1" applyBorder="1" applyAlignment="1">
      <alignment horizontal="center" vertical="center"/>
    </xf>
    <xf numFmtId="167" fontId="12" fillId="11" borderId="5" xfId="0" applyNumberFormat="1" applyFont="1" applyFill="1" applyBorder="1" applyAlignment="1">
      <alignment horizontal="center" vertical="center"/>
    </xf>
    <xf numFmtId="167" fontId="12" fillId="11" borderId="3" xfId="0" applyNumberFormat="1" applyFont="1" applyFill="1" applyBorder="1" applyAlignment="1">
      <alignment horizontal="center" vertical="center"/>
    </xf>
    <xf numFmtId="0" fontId="6" fillId="2" borderId="4" xfId="2" applyFont="1" applyFill="1" applyBorder="1" applyAlignment="1" applyProtection="1">
      <alignment horizontal="center" vertical="center" wrapText="1" readingOrder="1"/>
    </xf>
    <xf numFmtId="0" fontId="6" fillId="2" borderId="1" xfId="2" applyFont="1" applyFill="1" applyBorder="1" applyAlignment="1" applyProtection="1">
      <alignment horizontal="center" vertical="center" wrapText="1" readingOrder="1"/>
    </xf>
    <xf numFmtId="0" fontId="6" fillId="2" borderId="22" xfId="2" applyFont="1" applyFill="1" applyBorder="1" applyAlignment="1" applyProtection="1">
      <alignment horizontal="center" vertical="center" wrapText="1" readingOrder="1"/>
    </xf>
    <xf numFmtId="0" fontId="6" fillId="2" borderId="6" xfId="2" applyFont="1" applyFill="1" applyBorder="1" applyAlignment="1" applyProtection="1">
      <alignment horizontal="center" vertical="center" wrapText="1" readingOrder="1"/>
    </xf>
    <xf numFmtId="0" fontId="21" fillId="0" borderId="28" xfId="2" applyFont="1" applyFill="1" applyBorder="1" applyAlignment="1" applyProtection="1">
      <alignment horizontal="left" vertical="center" wrapText="1"/>
    </xf>
    <xf numFmtId="0" fontId="21" fillId="0" borderId="13" xfId="2" applyFont="1" applyFill="1" applyBorder="1" applyAlignment="1" applyProtection="1">
      <alignment horizontal="left" vertical="center" wrapText="1"/>
    </xf>
    <xf numFmtId="0" fontId="21" fillId="0" borderId="29" xfId="2" applyFont="1" applyFill="1" applyBorder="1" applyAlignment="1" applyProtection="1">
      <alignment horizontal="left" vertical="center" wrapText="1"/>
    </xf>
    <xf numFmtId="0" fontId="21" fillId="0" borderId="28" xfId="2" applyFont="1" applyFill="1" applyBorder="1" applyAlignment="1" applyProtection="1">
      <alignment horizontal="right" vertical="center" wrapText="1" readingOrder="2"/>
    </xf>
    <xf numFmtId="0" fontId="21" fillId="0" borderId="13" xfId="2" applyFont="1" applyFill="1" applyBorder="1" applyAlignment="1" applyProtection="1">
      <alignment horizontal="right" vertical="center" wrapText="1" readingOrder="2"/>
    </xf>
    <xf numFmtId="0" fontId="21" fillId="0" borderId="29" xfId="2" applyFont="1" applyFill="1" applyBorder="1" applyAlignment="1" applyProtection="1">
      <alignment horizontal="right" vertical="center" wrapText="1" readingOrder="2"/>
    </xf>
    <xf numFmtId="0" fontId="11" fillId="0" borderId="7" xfId="2" applyFont="1" applyFill="1" applyBorder="1" applyAlignment="1" applyProtection="1">
      <alignment vertical="center" wrapText="1" readingOrder="2"/>
    </xf>
    <xf numFmtId="0" fontId="14" fillId="2" borderId="2" xfId="2" applyFont="1" applyFill="1" applyBorder="1" applyAlignment="1" applyProtection="1">
      <alignment horizontal="center" vertical="center" wrapText="1" readingOrder="1"/>
    </xf>
    <xf numFmtId="0" fontId="14" fillId="2" borderId="5" xfId="2" applyFont="1" applyFill="1" applyBorder="1" applyAlignment="1" applyProtection="1">
      <alignment horizontal="center" vertical="center" wrapText="1" readingOrder="1"/>
    </xf>
    <xf numFmtId="0" fontId="14" fillId="2" borderId="3" xfId="2" applyFont="1" applyFill="1" applyBorder="1" applyAlignment="1" applyProtection="1">
      <alignment horizontal="center" vertical="center" wrapText="1" readingOrder="1"/>
    </xf>
    <xf numFmtId="0" fontId="14" fillId="2" borderId="7" xfId="2" applyFont="1" applyFill="1" applyBorder="1" applyAlignment="1" applyProtection="1">
      <alignment horizontal="center" vertical="center" wrapText="1" readingOrder="1"/>
    </xf>
    <xf numFmtId="0" fontId="14" fillId="2" borderId="7" xfId="0" applyFont="1" applyFill="1" applyBorder="1" applyAlignment="1">
      <alignment horizontal="center" vertical="center"/>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169" fontId="5" fillId="5" borderId="2" xfId="0" applyNumberFormat="1" applyFont="1" applyFill="1" applyBorder="1" applyAlignment="1">
      <alignment horizontal="center" vertical="center" wrapText="1"/>
    </xf>
    <xf numFmtId="169" fontId="5" fillId="5" borderId="3" xfId="0" applyNumberFormat="1" applyFont="1" applyFill="1" applyBorder="1" applyAlignment="1">
      <alignment horizontal="center" vertical="center" wrapText="1"/>
    </xf>
    <xf numFmtId="0" fontId="5" fillId="0" borderId="5" xfId="0" applyFont="1" applyBorder="1" applyAlignment="1">
      <alignment horizontal="center" vertical="center" wrapText="1"/>
    </xf>
    <xf numFmtId="0" fontId="5" fillId="5" borderId="2" xfId="0" applyFont="1" applyFill="1" applyBorder="1" applyAlignment="1">
      <alignment horizontal="center" vertical="center" wrapText="1"/>
    </xf>
    <xf numFmtId="0" fontId="5" fillId="5" borderId="5" xfId="0" applyFont="1" applyFill="1" applyBorder="1" applyAlignment="1">
      <alignment horizontal="center" vertical="center" wrapText="1"/>
    </xf>
    <xf numFmtId="169" fontId="5" fillId="0" borderId="2" xfId="0" applyNumberFormat="1" applyFont="1" applyBorder="1" applyAlignment="1">
      <alignment horizontal="center" vertical="center" wrapText="1"/>
    </xf>
    <xf numFmtId="169" fontId="5" fillId="0" borderId="3" xfId="0" applyNumberFormat="1" applyFont="1" applyBorder="1" applyAlignment="1">
      <alignment horizontal="center" vertical="center" wrapText="1"/>
    </xf>
  </cellXfs>
  <cellStyles count="9">
    <cellStyle name="Currency 2" xfId="8" xr:uid="{00000000-0005-0000-0000-000002000000}"/>
    <cellStyle name="Heading 4 2" xfId="7" xr:uid="{00000000-0005-0000-0000-000004000000}"/>
    <cellStyle name="Komma" xfId="4" builtinId="3"/>
    <cellStyle name="Link" xfId="3" builtinId="8"/>
    <cellStyle name="Normal 2" xfId="6" xr:uid="{00000000-0005-0000-0000-000007000000}"/>
    <cellStyle name="Prozent" xfId="5" builtinId="5"/>
    <cellStyle name="Standard" xfId="0" builtinId="0"/>
    <cellStyle name="Überschrift 4" xfId="2" builtinId="19"/>
    <cellStyle name="Währung" xfId="1" builtinId="4"/>
  </cellStyles>
  <dxfs count="11">
    <dxf>
      <font>
        <strike val="0"/>
        <outline val="0"/>
        <shadow val="0"/>
        <u val="none"/>
        <vertAlign val="baseline"/>
        <sz val="12"/>
        <color theme="1"/>
        <name val="Calibri"/>
        <scheme val="minor"/>
      </font>
      <alignment horizontal="center" vertical="center" textRotation="0" indent="0" justifyLastLine="0" shrinkToFit="0" readingOrder="0"/>
    </dxf>
    <dxf>
      <font>
        <strike val="0"/>
        <outline val="0"/>
        <shadow val="0"/>
        <u val="none"/>
        <vertAlign val="baseline"/>
        <sz val="12"/>
        <color theme="1"/>
        <name val="Calibri"/>
        <scheme val="minor"/>
      </font>
      <numFmt numFmtId="170" formatCode="_-* #,##0.0_-;_-* #,##0.0\-;_-* &quot;-&quot;??_-;_-@_-"/>
      <fill>
        <patternFill patternType="none">
          <fgColor indexed="64"/>
          <bgColor auto="1"/>
        </patternFill>
      </fill>
      <alignment horizontal="center" vertical="center" textRotation="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scheme val="minor"/>
      </font>
      <fill>
        <patternFill patternType="none">
          <fgColor indexed="64"/>
          <bgColor auto="1"/>
        </patternFill>
      </fill>
      <alignment horizontal="center"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color theme="1"/>
        <name val="Calibri"/>
        <scheme val="minor"/>
      </font>
      <numFmt numFmtId="0" formatCode="General"/>
      <fill>
        <patternFill patternType="none">
          <fgColor indexed="64"/>
          <bgColor auto="1"/>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1"/>
        <color auto="1"/>
        <name val="Calibri"/>
        <scheme val="minor"/>
      </font>
      <numFmt numFmtId="0" formatCode="General"/>
      <fill>
        <patternFill patternType="none">
          <fgColor indexed="64"/>
          <bgColor auto="1"/>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theme="1"/>
        <name val="Calibri"/>
        <scheme val="minor"/>
      </font>
      <numFmt numFmtId="0" formatCode="General"/>
      <alignment horizontal="center" vertical="center" textRotation="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theme="1"/>
        <name val="Calibri"/>
        <scheme val="minor"/>
      </font>
      <alignment horizontal="center" vertical="center" textRotation="0" indent="0" justifyLastLine="0" shrinkToFit="0" readingOrder="0"/>
    </dxf>
    <dxf>
      <font>
        <b/>
        <strike val="0"/>
        <outline val="0"/>
        <shadow val="0"/>
        <u val="none"/>
        <vertAlign val="baseline"/>
        <sz val="12"/>
        <color theme="1"/>
        <name val="Calibri"/>
        <scheme val="minor"/>
      </font>
      <fill>
        <patternFill patternType="solid">
          <fgColor indexed="64"/>
          <bgColor theme="5"/>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g"/></Relationships>
</file>

<file path=xl/drawings/_rels/drawing13.xml.rels><?xml version="1.0" encoding="UTF-8" standalone="yes"?>
<Relationships xmlns="http://schemas.openxmlformats.org/package/2006/relationships"><Relationship Id="rId1" Type="http://schemas.openxmlformats.org/officeDocument/2006/relationships/image" Target="../media/image2.jpg"/></Relationships>
</file>

<file path=xl/drawings/_rels/drawing14.xml.rels><?xml version="1.0" encoding="UTF-8" standalone="yes"?>
<Relationships xmlns="http://schemas.openxmlformats.org/package/2006/relationships"><Relationship Id="rId1" Type="http://schemas.openxmlformats.org/officeDocument/2006/relationships/image" Target="../media/image2.jpg"/></Relationships>
</file>

<file path=xl/drawings/_rels/drawing15.xml.rels><?xml version="1.0" encoding="UTF-8" standalone="yes"?>
<Relationships xmlns="http://schemas.openxmlformats.org/package/2006/relationships"><Relationship Id="rId1" Type="http://schemas.openxmlformats.org/officeDocument/2006/relationships/image" Target="../media/image2.jpg"/></Relationships>
</file>

<file path=xl/drawings/_rels/drawing16.xml.rels><?xml version="1.0" encoding="UTF-8" standalone="yes"?>
<Relationships xmlns="http://schemas.openxmlformats.org/package/2006/relationships"><Relationship Id="rId1" Type="http://schemas.openxmlformats.org/officeDocument/2006/relationships/image" Target="../media/image2.jpg"/></Relationships>
</file>

<file path=xl/drawings/_rels/drawing17.xml.rels><?xml version="1.0" encoding="UTF-8" standalone="yes"?>
<Relationships xmlns="http://schemas.openxmlformats.org/package/2006/relationships"><Relationship Id="rId1" Type="http://schemas.openxmlformats.org/officeDocument/2006/relationships/image" Target="../media/image2.jpg"/></Relationships>
</file>

<file path=xl/drawings/_rels/drawing18.xml.rels><?xml version="1.0" encoding="UTF-8" standalone="yes"?>
<Relationships xmlns="http://schemas.openxmlformats.org/package/2006/relationships"><Relationship Id="rId1" Type="http://schemas.openxmlformats.org/officeDocument/2006/relationships/image" Target="../media/image2.jpg"/></Relationships>
</file>

<file path=xl/drawings/_rels/drawing19.xml.rels><?xml version="1.0" encoding="UTF-8" standalone="yes"?>
<Relationships xmlns="http://schemas.openxmlformats.org/package/2006/relationships"><Relationship Id="rId1" Type="http://schemas.openxmlformats.org/officeDocument/2006/relationships/image" Target="../media/image2.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20.xml.rels><?xml version="1.0" encoding="UTF-8" standalone="yes"?>
<Relationships xmlns="http://schemas.openxmlformats.org/package/2006/relationships"><Relationship Id="rId1" Type="http://schemas.openxmlformats.org/officeDocument/2006/relationships/image" Target="../media/image2.jpg"/></Relationships>
</file>

<file path=xl/drawings/_rels/drawing21.xml.rels><?xml version="1.0" encoding="UTF-8" standalone="yes"?>
<Relationships xmlns="http://schemas.openxmlformats.org/package/2006/relationships"><Relationship Id="rId1" Type="http://schemas.openxmlformats.org/officeDocument/2006/relationships/image" Target="../media/image2.jpg"/></Relationships>
</file>

<file path=xl/drawings/_rels/drawing22.xml.rels><?xml version="1.0" encoding="UTF-8" standalone="yes"?>
<Relationships xmlns="http://schemas.openxmlformats.org/package/2006/relationships"><Relationship Id="rId1" Type="http://schemas.openxmlformats.org/officeDocument/2006/relationships/image" Target="../media/image2.jpg"/></Relationships>
</file>

<file path=xl/drawings/_rels/drawing23.xml.rels><?xml version="1.0" encoding="UTF-8" standalone="yes"?>
<Relationships xmlns="http://schemas.openxmlformats.org/package/2006/relationships"><Relationship Id="rId1" Type="http://schemas.openxmlformats.org/officeDocument/2006/relationships/image" Target="../media/image2.jpg"/></Relationships>
</file>

<file path=xl/drawings/_rels/drawing24.xml.rels><?xml version="1.0" encoding="UTF-8" standalone="yes"?>
<Relationships xmlns="http://schemas.openxmlformats.org/package/2006/relationships"><Relationship Id="rId1" Type="http://schemas.openxmlformats.org/officeDocument/2006/relationships/image" Target="../media/image2.jpg"/></Relationships>
</file>

<file path=xl/drawings/_rels/drawing25.xml.rels><?xml version="1.0" encoding="UTF-8" standalone="yes"?>
<Relationships xmlns="http://schemas.openxmlformats.org/package/2006/relationships"><Relationship Id="rId1" Type="http://schemas.openxmlformats.org/officeDocument/2006/relationships/image" Target="../media/image2.jpg"/></Relationships>
</file>

<file path=xl/drawings/_rels/drawing26.xml.rels><?xml version="1.0" encoding="UTF-8" standalone="yes"?>
<Relationships xmlns="http://schemas.openxmlformats.org/package/2006/relationships"><Relationship Id="rId1" Type="http://schemas.openxmlformats.org/officeDocument/2006/relationships/image" Target="../media/image2.jpg"/></Relationships>
</file>

<file path=xl/drawings/_rels/drawing27.xml.rels><?xml version="1.0" encoding="UTF-8" standalone="yes"?>
<Relationships xmlns="http://schemas.openxmlformats.org/package/2006/relationships"><Relationship Id="rId1" Type="http://schemas.openxmlformats.org/officeDocument/2006/relationships/image" Target="../media/image2.jpg"/></Relationships>
</file>

<file path=xl/drawings/_rels/drawing28.xml.rels><?xml version="1.0" encoding="UTF-8" standalone="yes"?>
<Relationships xmlns="http://schemas.openxmlformats.org/package/2006/relationships"><Relationship Id="rId1" Type="http://schemas.openxmlformats.org/officeDocument/2006/relationships/image" Target="../media/image2.jpg"/></Relationships>
</file>

<file path=xl/drawings/_rels/drawing29.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2.jpg"/></Relationships>
</file>

<file path=xl/drawings/_rels/drawing31.xml.rels><?xml version="1.0" encoding="UTF-8" standalone="yes"?>
<Relationships xmlns="http://schemas.openxmlformats.org/package/2006/relationships"><Relationship Id="rId1" Type="http://schemas.openxmlformats.org/officeDocument/2006/relationships/image" Target="../media/image2.jpg"/></Relationships>
</file>

<file path=xl/drawings/_rels/drawing4.xml.rels><?xml version="1.0" encoding="UTF-8" standalone="yes"?>
<Relationships xmlns="http://schemas.openxmlformats.org/package/2006/relationships"><Relationship Id="rId1" Type="http://schemas.openxmlformats.org/officeDocument/2006/relationships/image" Target="../media/image2.jpg"/></Relationships>
</file>

<file path=xl/drawings/_rels/drawing5.xml.rels><?xml version="1.0" encoding="UTF-8" standalone="yes"?>
<Relationships xmlns="http://schemas.openxmlformats.org/package/2006/relationships"><Relationship Id="rId1" Type="http://schemas.openxmlformats.org/officeDocument/2006/relationships/image" Target="../media/image2.jpg"/></Relationships>
</file>

<file path=xl/drawings/_rels/drawing6.xml.rels><?xml version="1.0" encoding="UTF-8" standalone="yes"?>
<Relationships xmlns="http://schemas.openxmlformats.org/package/2006/relationships"><Relationship Id="rId1" Type="http://schemas.openxmlformats.org/officeDocument/2006/relationships/image" Target="../media/image2.jpg"/></Relationships>
</file>

<file path=xl/drawings/_rels/drawing7.xml.rels><?xml version="1.0" encoding="UTF-8" standalone="yes"?>
<Relationships xmlns="http://schemas.openxmlformats.org/package/2006/relationships"><Relationship Id="rId1" Type="http://schemas.openxmlformats.org/officeDocument/2006/relationships/image" Target="../media/image2.jpg"/></Relationships>
</file>

<file path=xl/drawings/_rels/drawing8.xml.rels><?xml version="1.0" encoding="UTF-8" standalone="yes"?>
<Relationships xmlns="http://schemas.openxmlformats.org/package/2006/relationships"><Relationship Id="rId1" Type="http://schemas.openxmlformats.org/officeDocument/2006/relationships/image" Target="../media/image2.jpg"/></Relationships>
</file>

<file path=xl/drawings/_rels/drawing9.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xdr:rowOff>
    </xdr:from>
    <xdr:to>
      <xdr:col>2</xdr:col>
      <xdr:colOff>323847</xdr:colOff>
      <xdr:row>1</xdr:row>
      <xdr:rowOff>171451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
          <a:ext cx="1762122" cy="73342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125867</xdr:rowOff>
    </xdr:from>
    <xdr:to>
      <xdr:col>3</xdr:col>
      <xdr:colOff>450736</xdr:colOff>
      <xdr:row>0</xdr:row>
      <xdr:rowOff>892969</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25867"/>
          <a:ext cx="2917711" cy="76710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125867</xdr:rowOff>
    </xdr:from>
    <xdr:to>
      <xdr:col>3</xdr:col>
      <xdr:colOff>450736</xdr:colOff>
      <xdr:row>0</xdr:row>
      <xdr:rowOff>892969</xdr:rowOff>
    </xdr:to>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25867"/>
          <a:ext cx="2917711" cy="767102"/>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125867</xdr:rowOff>
    </xdr:from>
    <xdr:to>
      <xdr:col>3</xdr:col>
      <xdr:colOff>450736</xdr:colOff>
      <xdr:row>0</xdr:row>
      <xdr:rowOff>892969</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25867"/>
          <a:ext cx="2917711" cy="767102"/>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125867</xdr:rowOff>
    </xdr:from>
    <xdr:to>
      <xdr:col>3</xdr:col>
      <xdr:colOff>450736</xdr:colOff>
      <xdr:row>0</xdr:row>
      <xdr:rowOff>892969</xdr:rowOff>
    </xdr:to>
    <xdr:pic>
      <xdr:nvPicPr>
        <xdr:cNvPr id="2" name="Picture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25867"/>
          <a:ext cx="2917711" cy="76710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125867</xdr:rowOff>
    </xdr:from>
    <xdr:to>
      <xdr:col>3</xdr:col>
      <xdr:colOff>450736</xdr:colOff>
      <xdr:row>0</xdr:row>
      <xdr:rowOff>892969</xdr:rowOff>
    </xdr:to>
    <xdr:pic>
      <xdr:nvPicPr>
        <xdr:cNvPr id="2" name="Picture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25867"/>
          <a:ext cx="2917711" cy="767102"/>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125867</xdr:rowOff>
    </xdr:from>
    <xdr:to>
      <xdr:col>3</xdr:col>
      <xdr:colOff>450736</xdr:colOff>
      <xdr:row>0</xdr:row>
      <xdr:rowOff>892969</xdr:rowOff>
    </xdr:to>
    <xdr:pic>
      <xdr:nvPicPr>
        <xdr:cNvPr id="2" name="Picture 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25867"/>
          <a:ext cx="2927236" cy="767102"/>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125867</xdr:rowOff>
    </xdr:from>
    <xdr:to>
      <xdr:col>3</xdr:col>
      <xdr:colOff>450736</xdr:colOff>
      <xdr:row>0</xdr:row>
      <xdr:rowOff>892969</xdr:rowOff>
    </xdr:to>
    <xdr:pic>
      <xdr:nvPicPr>
        <xdr:cNvPr id="2" name="Picture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25867"/>
          <a:ext cx="2917711" cy="767102"/>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125867</xdr:rowOff>
    </xdr:from>
    <xdr:to>
      <xdr:col>3</xdr:col>
      <xdr:colOff>450736</xdr:colOff>
      <xdr:row>0</xdr:row>
      <xdr:rowOff>892969</xdr:rowOff>
    </xdr:to>
    <xdr:pic>
      <xdr:nvPicPr>
        <xdr:cNvPr id="2" name="Picture 1">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25867"/>
          <a:ext cx="2917711" cy="767102"/>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125867</xdr:rowOff>
    </xdr:from>
    <xdr:to>
      <xdr:col>3</xdr:col>
      <xdr:colOff>450736</xdr:colOff>
      <xdr:row>0</xdr:row>
      <xdr:rowOff>892969</xdr:rowOff>
    </xdr:to>
    <xdr:pic>
      <xdr:nvPicPr>
        <xdr:cNvPr id="2" name="Picture 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25867"/>
          <a:ext cx="2927236" cy="767102"/>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125867</xdr:rowOff>
    </xdr:from>
    <xdr:to>
      <xdr:col>3</xdr:col>
      <xdr:colOff>450736</xdr:colOff>
      <xdr:row>0</xdr:row>
      <xdr:rowOff>892969</xdr:rowOff>
    </xdr:to>
    <xdr:pic>
      <xdr:nvPicPr>
        <xdr:cNvPr id="2" name="Picture 1">
          <a:extLst>
            <a:ext uri="{FF2B5EF4-FFF2-40B4-BE49-F238E27FC236}">
              <a16:creationId xmlns:a16="http://schemas.microsoft.com/office/drawing/2014/main" id="{00000000-0008-0000-1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25867"/>
          <a:ext cx="2917711" cy="76710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125867</xdr:rowOff>
    </xdr:from>
    <xdr:to>
      <xdr:col>3</xdr:col>
      <xdr:colOff>450736</xdr:colOff>
      <xdr:row>0</xdr:row>
      <xdr:rowOff>892969</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25867"/>
          <a:ext cx="2917711" cy="767102"/>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125867</xdr:rowOff>
    </xdr:from>
    <xdr:to>
      <xdr:col>3</xdr:col>
      <xdr:colOff>450736</xdr:colOff>
      <xdr:row>0</xdr:row>
      <xdr:rowOff>892969</xdr:rowOff>
    </xdr:to>
    <xdr:pic>
      <xdr:nvPicPr>
        <xdr:cNvPr id="2" name="Picture 1">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25867"/>
          <a:ext cx="2917711" cy="767102"/>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125867</xdr:rowOff>
    </xdr:from>
    <xdr:to>
      <xdr:col>3</xdr:col>
      <xdr:colOff>450736</xdr:colOff>
      <xdr:row>0</xdr:row>
      <xdr:rowOff>892969</xdr:rowOff>
    </xdr:to>
    <xdr:pic>
      <xdr:nvPicPr>
        <xdr:cNvPr id="2" name="Picture 1">
          <a:extLst>
            <a:ext uri="{FF2B5EF4-FFF2-40B4-BE49-F238E27FC236}">
              <a16:creationId xmlns:a16="http://schemas.microsoft.com/office/drawing/2014/main" id="{00000000-0008-0000-1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25867"/>
          <a:ext cx="2917711" cy="767102"/>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125867</xdr:rowOff>
    </xdr:from>
    <xdr:to>
      <xdr:col>3</xdr:col>
      <xdr:colOff>450736</xdr:colOff>
      <xdr:row>0</xdr:row>
      <xdr:rowOff>892969</xdr:rowOff>
    </xdr:to>
    <xdr:pic>
      <xdr:nvPicPr>
        <xdr:cNvPr id="2" name="Picture 1">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25867"/>
          <a:ext cx="2917711" cy="767102"/>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125867</xdr:rowOff>
    </xdr:from>
    <xdr:to>
      <xdr:col>3</xdr:col>
      <xdr:colOff>450736</xdr:colOff>
      <xdr:row>0</xdr:row>
      <xdr:rowOff>892969</xdr:rowOff>
    </xdr:to>
    <xdr:pic>
      <xdr:nvPicPr>
        <xdr:cNvPr id="2" name="Picture 1">
          <a:extLst>
            <a:ext uri="{FF2B5EF4-FFF2-40B4-BE49-F238E27FC236}">
              <a16:creationId xmlns:a16="http://schemas.microsoft.com/office/drawing/2014/main" id="{00000000-0008-0000-18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25867"/>
          <a:ext cx="2917711" cy="767102"/>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125867</xdr:rowOff>
    </xdr:from>
    <xdr:to>
      <xdr:col>3</xdr:col>
      <xdr:colOff>450736</xdr:colOff>
      <xdr:row>0</xdr:row>
      <xdr:rowOff>892969</xdr:rowOff>
    </xdr:to>
    <xdr:pic>
      <xdr:nvPicPr>
        <xdr:cNvPr id="2" name="Picture 1">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25867"/>
          <a:ext cx="2917711" cy="767102"/>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125867</xdr:rowOff>
    </xdr:from>
    <xdr:to>
      <xdr:col>3</xdr:col>
      <xdr:colOff>450736</xdr:colOff>
      <xdr:row>0</xdr:row>
      <xdr:rowOff>892969</xdr:rowOff>
    </xdr:to>
    <xdr:pic>
      <xdr:nvPicPr>
        <xdr:cNvPr id="2" name="Picture 1">
          <a:extLst>
            <a:ext uri="{FF2B5EF4-FFF2-40B4-BE49-F238E27FC236}">
              <a16:creationId xmlns:a16="http://schemas.microsoft.com/office/drawing/2014/main" id="{00000000-0008-0000-1A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25867"/>
          <a:ext cx="2917711" cy="767102"/>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125867</xdr:rowOff>
    </xdr:from>
    <xdr:to>
      <xdr:col>3</xdr:col>
      <xdr:colOff>450736</xdr:colOff>
      <xdr:row>0</xdr:row>
      <xdr:rowOff>892969</xdr:rowOff>
    </xdr:to>
    <xdr:pic>
      <xdr:nvPicPr>
        <xdr:cNvPr id="2" name="Picture 1">
          <a:extLst>
            <a:ext uri="{FF2B5EF4-FFF2-40B4-BE49-F238E27FC236}">
              <a16:creationId xmlns:a16="http://schemas.microsoft.com/office/drawing/2014/main" id="{00000000-0008-0000-1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25867"/>
          <a:ext cx="2917711" cy="767102"/>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0</xdr:colOff>
      <xdr:row>0</xdr:row>
      <xdr:rowOff>125867</xdr:rowOff>
    </xdr:from>
    <xdr:to>
      <xdr:col>3</xdr:col>
      <xdr:colOff>450736</xdr:colOff>
      <xdr:row>0</xdr:row>
      <xdr:rowOff>892969</xdr:rowOff>
    </xdr:to>
    <xdr:pic>
      <xdr:nvPicPr>
        <xdr:cNvPr id="2" name="Picture 1">
          <a:extLst>
            <a:ext uri="{FF2B5EF4-FFF2-40B4-BE49-F238E27FC236}">
              <a16:creationId xmlns:a16="http://schemas.microsoft.com/office/drawing/2014/main" id="{00000000-0008-0000-1C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25867"/>
          <a:ext cx="2917711" cy="767102"/>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125867</xdr:rowOff>
    </xdr:from>
    <xdr:to>
      <xdr:col>3</xdr:col>
      <xdr:colOff>450736</xdr:colOff>
      <xdr:row>0</xdr:row>
      <xdr:rowOff>892969</xdr:rowOff>
    </xdr:to>
    <xdr:pic>
      <xdr:nvPicPr>
        <xdr:cNvPr id="2" name="Picture 1">
          <a:extLst>
            <a:ext uri="{FF2B5EF4-FFF2-40B4-BE49-F238E27FC236}">
              <a16:creationId xmlns:a16="http://schemas.microsoft.com/office/drawing/2014/main" id="{00000000-0008-0000-1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25867"/>
          <a:ext cx="2917711" cy="767102"/>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125867</xdr:rowOff>
    </xdr:from>
    <xdr:to>
      <xdr:col>3</xdr:col>
      <xdr:colOff>450736</xdr:colOff>
      <xdr:row>0</xdr:row>
      <xdr:rowOff>892969</xdr:rowOff>
    </xdr:to>
    <xdr:pic>
      <xdr:nvPicPr>
        <xdr:cNvPr id="2" name="Picture 1">
          <a:extLst>
            <a:ext uri="{FF2B5EF4-FFF2-40B4-BE49-F238E27FC236}">
              <a16:creationId xmlns:a16="http://schemas.microsoft.com/office/drawing/2014/main" id="{00000000-0008-0000-1E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25867"/>
          <a:ext cx="2917711" cy="76710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27902</xdr:colOff>
      <xdr:row>0</xdr:row>
      <xdr:rowOff>21167</xdr:rowOff>
    </xdr:from>
    <xdr:to>
      <xdr:col>1</xdr:col>
      <xdr:colOff>243417</xdr:colOff>
      <xdr:row>0</xdr:row>
      <xdr:rowOff>857902</xdr:rowOff>
    </xdr:to>
    <xdr:pic>
      <xdr:nvPicPr>
        <xdr:cNvPr id="2" name="Picture 1">
          <a:extLst>
            <a:ext uri="{FF2B5EF4-FFF2-40B4-BE49-F238E27FC236}">
              <a16:creationId xmlns:a16="http://schemas.microsoft.com/office/drawing/2014/main" id="{51B1BC28-B827-4281-99AD-F72FAAC4FF6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902" y="21167"/>
          <a:ext cx="1411432" cy="836735"/>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125867</xdr:rowOff>
    </xdr:from>
    <xdr:to>
      <xdr:col>3</xdr:col>
      <xdr:colOff>450736</xdr:colOff>
      <xdr:row>0</xdr:row>
      <xdr:rowOff>892969</xdr:rowOff>
    </xdr:to>
    <xdr:pic>
      <xdr:nvPicPr>
        <xdr:cNvPr id="2" name="Picture 1">
          <a:extLst>
            <a:ext uri="{FF2B5EF4-FFF2-40B4-BE49-F238E27FC236}">
              <a16:creationId xmlns:a16="http://schemas.microsoft.com/office/drawing/2014/main" id="{00000000-0008-0000-1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25867"/>
          <a:ext cx="2917711" cy="767102"/>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125867</xdr:rowOff>
    </xdr:from>
    <xdr:to>
      <xdr:col>3</xdr:col>
      <xdr:colOff>450736</xdr:colOff>
      <xdr:row>0</xdr:row>
      <xdr:rowOff>892969</xdr:rowOff>
    </xdr:to>
    <xdr:pic>
      <xdr:nvPicPr>
        <xdr:cNvPr id="2" name="Picture 1">
          <a:extLst>
            <a:ext uri="{FF2B5EF4-FFF2-40B4-BE49-F238E27FC236}">
              <a16:creationId xmlns:a16="http://schemas.microsoft.com/office/drawing/2014/main" id="{00000000-0008-0000-2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25867"/>
          <a:ext cx="2920092" cy="76710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125867</xdr:rowOff>
    </xdr:from>
    <xdr:to>
      <xdr:col>3</xdr:col>
      <xdr:colOff>450736</xdr:colOff>
      <xdr:row>0</xdr:row>
      <xdr:rowOff>892969</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25867"/>
          <a:ext cx="2917711" cy="76710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125867</xdr:rowOff>
    </xdr:from>
    <xdr:to>
      <xdr:col>3</xdr:col>
      <xdr:colOff>450736</xdr:colOff>
      <xdr:row>0</xdr:row>
      <xdr:rowOff>892969</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25867"/>
          <a:ext cx="2917711" cy="76710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125867</xdr:rowOff>
    </xdr:from>
    <xdr:to>
      <xdr:col>3</xdr:col>
      <xdr:colOff>450736</xdr:colOff>
      <xdr:row>0</xdr:row>
      <xdr:rowOff>892969</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25867"/>
          <a:ext cx="2917711" cy="76710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125867</xdr:rowOff>
    </xdr:from>
    <xdr:to>
      <xdr:col>3</xdr:col>
      <xdr:colOff>450736</xdr:colOff>
      <xdr:row>0</xdr:row>
      <xdr:rowOff>892969</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25867"/>
          <a:ext cx="2917711" cy="76710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125867</xdr:rowOff>
    </xdr:from>
    <xdr:to>
      <xdr:col>3</xdr:col>
      <xdr:colOff>450736</xdr:colOff>
      <xdr:row>0</xdr:row>
      <xdr:rowOff>892969</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25867"/>
          <a:ext cx="2917711" cy="76710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125867</xdr:rowOff>
    </xdr:from>
    <xdr:to>
      <xdr:col>3</xdr:col>
      <xdr:colOff>450736</xdr:colOff>
      <xdr:row>0</xdr:row>
      <xdr:rowOff>892969</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25867"/>
          <a:ext cx="2917711" cy="76710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5:F35" totalsRowShown="0" headerRowDxfId="10" dataDxfId="9" headerRowBorderDxfId="7" tableBorderDxfId="8" totalsRowBorderDxfId="6">
  <autoFilter ref="A5:F35" xr:uid="{00000000-0009-0000-0100-000001000000}"/>
  <sortState xmlns:xlrd2="http://schemas.microsoft.com/office/spreadsheetml/2017/richdata2" ref="A6:F35">
    <sortCondition ref="A5:A35"/>
  </sortState>
  <tableColumns count="6">
    <tableColumn id="1" xr3:uid="{00000000-0010-0000-0000-000001000000}" name="BoQ No. " dataDxfId="5"/>
    <tableColumn id="2" xr3:uid="{00000000-0010-0000-0000-000002000000}" name="Ben. No." dataDxfId="4"/>
    <tableColumn id="3" xr3:uid="{00000000-0010-0000-0000-000003000000}" name="Name" dataDxfId="3"/>
    <tableColumn id="4" xr3:uid="{00000000-0010-0000-0000-000004000000}" name="Phone No." dataDxfId="2"/>
    <tableColumn id="5" xr3:uid="{00000000-0010-0000-0000-000005000000}" name="BOQ Value (USD)" dataDxfId="1">
      <calculatedColumnFormula>'592'!K69</calculatedColumnFormula>
    </tableColumn>
    <tableColumn id="6" xr3:uid="{00000000-0010-0000-0000-000006000000}" name="Differ. Percent.%" dataDxfId="0"/>
  </tableColumns>
  <tableStyleInfo showFirstColumn="1"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37"/>
  <sheetViews>
    <sheetView showGridLines="0" view="pageBreakPreview" zoomScaleNormal="100" zoomScaleSheetLayoutView="100" workbookViewId="0">
      <selection activeCell="C6" sqref="C6"/>
    </sheetView>
  </sheetViews>
  <sheetFormatPr defaultColWidth="9.140625" defaultRowHeight="15.75"/>
  <cols>
    <col min="1" max="1" width="9.42578125" style="19" customWidth="1"/>
    <col min="2" max="2" width="9.42578125" style="78" customWidth="1"/>
    <col min="3" max="3" width="26.140625" style="19" bestFit="1" customWidth="1"/>
    <col min="4" max="4" width="22.85546875" style="19" bestFit="1" customWidth="1"/>
    <col min="5" max="5" width="12.5703125" style="19" customWidth="1"/>
    <col min="6" max="6" width="12" style="19" customWidth="1"/>
    <col min="7" max="16384" width="9.140625" style="19"/>
  </cols>
  <sheetData>
    <row r="1" spans="1:6" ht="44.25" customHeight="1">
      <c r="A1" s="147" t="s">
        <v>0</v>
      </c>
      <c r="B1" s="147"/>
      <c r="C1" s="147"/>
      <c r="D1" s="147"/>
      <c r="E1" s="147"/>
    </row>
    <row r="2" spans="1:6" ht="26.25" customHeight="1" thickBot="1">
      <c r="A2" s="151" t="s">
        <v>1</v>
      </c>
      <c r="B2" s="151"/>
      <c r="C2" s="151"/>
      <c r="D2" s="151"/>
      <c r="E2" s="151"/>
    </row>
    <row r="3" spans="1:6" ht="22.5" customHeight="1" thickBot="1">
      <c r="A3" s="152" t="s">
        <v>2</v>
      </c>
      <c r="B3" s="153"/>
      <c r="C3" s="153"/>
      <c r="D3" s="153"/>
      <c r="E3" s="154"/>
    </row>
    <row r="4" spans="1:6" ht="30.75" thickBot="1">
      <c r="A4" s="148" t="s">
        <v>3</v>
      </c>
      <c r="B4" s="149"/>
      <c r="C4" s="39" t="s">
        <v>4</v>
      </c>
      <c r="D4" s="149" t="s">
        <v>5</v>
      </c>
      <c r="E4" s="150"/>
    </row>
    <row r="5" spans="1:6" ht="31.5">
      <c r="A5" s="21" t="s">
        <v>6</v>
      </c>
      <c r="B5" s="22" t="s">
        <v>7</v>
      </c>
      <c r="C5" s="22" t="s">
        <v>8</v>
      </c>
      <c r="D5" s="22" t="s">
        <v>9</v>
      </c>
      <c r="E5" s="108" t="s">
        <v>10</v>
      </c>
      <c r="F5" s="109" t="s">
        <v>11</v>
      </c>
    </row>
    <row r="6" spans="1:6">
      <c r="A6" s="23">
        <v>1</v>
      </c>
      <c r="B6" s="79">
        <v>118</v>
      </c>
      <c r="C6" s="20" t="s">
        <v>12</v>
      </c>
      <c r="D6" s="20">
        <v>923373980</v>
      </c>
      <c r="E6" s="110">
        <f>'592'!K69</f>
        <v>2027.1000000000001</v>
      </c>
      <c r="F6" s="111">
        <f>(Table1[[#This Row],[BOQ Value (USD)]]-750)/750</f>
        <v>1.7028000000000001</v>
      </c>
    </row>
    <row r="7" spans="1:6" ht="15.75" customHeight="1">
      <c r="A7" s="23">
        <v>2</v>
      </c>
      <c r="B7" s="79">
        <v>117</v>
      </c>
      <c r="C7" s="20" t="s">
        <v>13</v>
      </c>
      <c r="D7" s="20">
        <v>944678395</v>
      </c>
      <c r="E7" s="110" t="e">
        <f>#REF!</f>
        <v>#REF!</v>
      </c>
      <c r="F7" s="111" t="e">
        <f>(Table1[[#This Row],[BOQ Value (USD)]]-750)/750</f>
        <v>#REF!</v>
      </c>
    </row>
    <row r="8" spans="1:6">
      <c r="A8" s="23">
        <v>3</v>
      </c>
      <c r="B8" s="79">
        <v>129</v>
      </c>
      <c r="C8" s="20" t="s">
        <v>14</v>
      </c>
      <c r="D8" s="20">
        <v>924029564</v>
      </c>
      <c r="E8" s="110" t="e">
        <f>#REF!</f>
        <v>#REF!</v>
      </c>
      <c r="F8" s="111" t="e">
        <f>(Table1[[#This Row],[BOQ Value (USD)]]-750)/750</f>
        <v>#REF!</v>
      </c>
    </row>
    <row r="9" spans="1:6">
      <c r="A9" s="23">
        <v>4</v>
      </c>
      <c r="B9" s="79">
        <v>130</v>
      </c>
      <c r="C9" s="20" t="s">
        <v>15</v>
      </c>
      <c r="D9" s="20">
        <v>924859566</v>
      </c>
      <c r="E9" s="110" t="e">
        <f>#REF!</f>
        <v>#REF!</v>
      </c>
      <c r="F9" s="111" t="e">
        <f>(Table1[[#This Row],[BOQ Value (USD)]]-750)/750</f>
        <v>#REF!</v>
      </c>
    </row>
    <row r="10" spans="1:6">
      <c r="A10" s="23">
        <v>5</v>
      </c>
      <c r="B10" s="79">
        <v>137</v>
      </c>
      <c r="C10" s="20" t="s">
        <v>16</v>
      </c>
      <c r="D10" s="20">
        <v>924786930</v>
      </c>
      <c r="E10" s="110">
        <f>'5'!K69</f>
        <v>1194.27</v>
      </c>
      <c r="F10" s="111">
        <f>(Table1[[#This Row],[BOQ Value (USD)]]-750)/750</f>
        <v>0.59236</v>
      </c>
    </row>
    <row r="11" spans="1:6">
      <c r="A11" s="23">
        <v>6</v>
      </c>
      <c r="B11" s="79">
        <v>132</v>
      </c>
      <c r="C11" s="20" t="s">
        <v>17</v>
      </c>
      <c r="D11" s="20">
        <v>925398793</v>
      </c>
      <c r="E11" s="110">
        <f>'6'!K69</f>
        <v>1376.4230000000002</v>
      </c>
      <c r="F11" s="111">
        <f>(Table1[[#This Row],[BOQ Value (USD)]]-750)/750</f>
        <v>0.83523066666666701</v>
      </c>
    </row>
    <row r="12" spans="1:6">
      <c r="A12" s="23">
        <v>7</v>
      </c>
      <c r="B12" s="79">
        <v>140</v>
      </c>
      <c r="C12" s="20" t="s">
        <v>18</v>
      </c>
      <c r="D12" s="20">
        <v>928587088</v>
      </c>
      <c r="E12" s="110">
        <f>'7'!K69</f>
        <v>752.43999999999994</v>
      </c>
      <c r="F12" s="111">
        <f>(Table1[[#This Row],[BOQ Value (USD)]]-750)/750</f>
        <v>3.2533333333332544E-3</v>
      </c>
    </row>
    <row r="13" spans="1:6">
      <c r="A13" s="23">
        <v>8</v>
      </c>
      <c r="B13" s="79">
        <v>131</v>
      </c>
      <c r="C13" s="20" t="s">
        <v>19</v>
      </c>
      <c r="D13" s="20">
        <v>926106721</v>
      </c>
      <c r="E13" s="110">
        <f>'8'!K69</f>
        <v>798</v>
      </c>
      <c r="F13" s="111">
        <f>(Table1[[#This Row],[BOQ Value (USD)]]-750)/750</f>
        <v>6.4000000000000001E-2</v>
      </c>
    </row>
    <row r="14" spans="1:6">
      <c r="A14" s="23">
        <v>9</v>
      </c>
      <c r="B14" s="79">
        <v>152</v>
      </c>
      <c r="C14" s="20" t="s">
        <v>20</v>
      </c>
      <c r="D14" s="20">
        <v>923492811</v>
      </c>
      <c r="E14" s="110">
        <f>'9'!K69</f>
        <v>825</v>
      </c>
      <c r="F14" s="111">
        <f>(Table1[[#This Row],[BOQ Value (USD)]]-750)/750</f>
        <v>0.1</v>
      </c>
    </row>
    <row r="15" spans="1:6">
      <c r="A15" s="23">
        <v>10</v>
      </c>
      <c r="B15" s="79">
        <v>136</v>
      </c>
      <c r="C15" s="20" t="s">
        <v>21</v>
      </c>
      <c r="D15" s="20">
        <v>927147758</v>
      </c>
      <c r="E15" s="110">
        <f>'10'!K69</f>
        <v>1202.8</v>
      </c>
      <c r="F15" s="111">
        <f>(Table1[[#This Row],[BOQ Value (USD)]]-750)/750</f>
        <v>0.60373333333333323</v>
      </c>
    </row>
    <row r="16" spans="1:6">
      <c r="A16" s="23">
        <v>11</v>
      </c>
      <c r="B16" s="79">
        <v>116</v>
      </c>
      <c r="C16" s="20" t="s">
        <v>22</v>
      </c>
      <c r="D16" s="112" t="s">
        <v>23</v>
      </c>
      <c r="E16" s="110">
        <f>'11'!K69</f>
        <v>993.15</v>
      </c>
      <c r="F16" s="111">
        <f>(Table1[[#This Row],[BOQ Value (USD)]]-750)/750</f>
        <v>0.32419999999999999</v>
      </c>
    </row>
    <row r="17" spans="1:6">
      <c r="A17" s="23">
        <v>12</v>
      </c>
      <c r="B17" s="79">
        <v>157</v>
      </c>
      <c r="C17" s="20" t="s">
        <v>24</v>
      </c>
      <c r="D17" s="20">
        <v>913257778</v>
      </c>
      <c r="E17" s="110">
        <f>'12'!K69</f>
        <v>710</v>
      </c>
      <c r="F17" s="111">
        <f>(Table1[[#This Row],[BOQ Value (USD)]]-750)/750</f>
        <v>-5.3333333333333337E-2</v>
      </c>
    </row>
    <row r="18" spans="1:6">
      <c r="A18" s="89">
        <v>13</v>
      </c>
      <c r="B18" s="79">
        <v>101</v>
      </c>
      <c r="C18" s="20" t="s">
        <v>25</v>
      </c>
      <c r="D18" s="20">
        <v>928629946</v>
      </c>
      <c r="E18" s="110">
        <f>'13'!K69</f>
        <v>1004</v>
      </c>
      <c r="F18" s="111">
        <f>(Table1[[#This Row],[BOQ Value (USD)]]-750)/750</f>
        <v>0.33866666666666667</v>
      </c>
    </row>
    <row r="19" spans="1:6">
      <c r="A19" s="89">
        <v>14</v>
      </c>
      <c r="B19" s="79">
        <v>103</v>
      </c>
      <c r="C19" s="20" t="s">
        <v>26</v>
      </c>
      <c r="D19" s="20">
        <v>924686651</v>
      </c>
      <c r="E19" s="110">
        <f>'14'!K69</f>
        <v>752</v>
      </c>
      <c r="F19" s="111">
        <f>(Table1[[#This Row],[BOQ Value (USD)]]-750)/750</f>
        <v>2.6666666666666666E-3</v>
      </c>
    </row>
    <row r="20" spans="1:6">
      <c r="A20" s="89">
        <v>15</v>
      </c>
      <c r="B20" s="79">
        <v>153</v>
      </c>
      <c r="C20" s="20" t="s">
        <v>27</v>
      </c>
      <c r="D20" s="20">
        <v>924653934</v>
      </c>
      <c r="E20" s="110">
        <f>'15'!K69</f>
        <v>913.1</v>
      </c>
      <c r="F20" s="111">
        <f>(Table1[[#This Row],[BOQ Value (USD)]]-750)/750</f>
        <v>0.2174666666666667</v>
      </c>
    </row>
    <row r="21" spans="1:6">
      <c r="A21" s="89">
        <v>16</v>
      </c>
      <c r="B21" s="79">
        <v>131</v>
      </c>
      <c r="C21" s="20" t="s">
        <v>28</v>
      </c>
      <c r="D21" s="20">
        <v>944705192</v>
      </c>
      <c r="E21" s="110">
        <f>'16'!K69</f>
        <v>698.8</v>
      </c>
      <c r="F21" s="111">
        <f>(Table1[[#This Row],[BOQ Value (USD)]]-750)/750</f>
        <v>-6.8266666666666725E-2</v>
      </c>
    </row>
    <row r="22" spans="1:6">
      <c r="A22" s="89">
        <v>17</v>
      </c>
      <c r="B22" s="79">
        <v>102</v>
      </c>
      <c r="C22" s="20" t="s">
        <v>29</v>
      </c>
      <c r="D22" s="20">
        <v>923569443</v>
      </c>
      <c r="E22" s="110">
        <f>'17'!K69</f>
        <v>1008.4</v>
      </c>
      <c r="F22" s="111">
        <f>(Table1[[#This Row],[BOQ Value (USD)]]-750)/750</f>
        <v>0.3445333333333333</v>
      </c>
    </row>
    <row r="23" spans="1:6">
      <c r="A23" s="89">
        <v>18</v>
      </c>
      <c r="B23" s="79">
        <v>147</v>
      </c>
      <c r="C23" s="20" t="s">
        <v>30</v>
      </c>
      <c r="D23" s="20">
        <v>923411864</v>
      </c>
      <c r="E23" s="110">
        <f>'18'!K69</f>
        <v>891.25</v>
      </c>
      <c r="F23" s="111">
        <f>(Table1[[#This Row],[BOQ Value (USD)]]-750)/750</f>
        <v>0.18833333333333332</v>
      </c>
    </row>
    <row r="24" spans="1:6">
      <c r="A24" s="95">
        <v>19</v>
      </c>
      <c r="B24" s="79">
        <v>104</v>
      </c>
      <c r="C24" s="20" t="str">
        <f>'19'!C3:D3</f>
        <v xml:space="preserve">امحمد عمر امحمد إبراهيم  </v>
      </c>
      <c r="D24" s="20">
        <v>924559894</v>
      </c>
      <c r="E24" s="110">
        <f>'19'!K69</f>
        <v>964</v>
      </c>
      <c r="F24" s="111">
        <f>(Table1[[#This Row],[BOQ Value (USD)]]-750)/750</f>
        <v>0.28533333333333333</v>
      </c>
    </row>
    <row r="25" spans="1:6">
      <c r="A25" s="95">
        <v>20</v>
      </c>
      <c r="B25" s="79">
        <v>106</v>
      </c>
      <c r="C25" s="112" t="str">
        <f>'20'!C3:D3</f>
        <v xml:space="preserve">محمد الشعالي بلقاسم ابوناب </v>
      </c>
      <c r="D25" s="112">
        <v>911077311</v>
      </c>
      <c r="E25" s="110">
        <f>'20'!K69</f>
        <v>570</v>
      </c>
      <c r="F25" s="111">
        <f>(Table1[[#This Row],[BOQ Value (USD)]]-750)/750</f>
        <v>-0.24</v>
      </c>
    </row>
    <row r="26" spans="1:6">
      <c r="A26" s="95">
        <v>21</v>
      </c>
      <c r="B26" s="79">
        <v>108</v>
      </c>
      <c r="C26" s="112" t="str">
        <f>'21'!C3:D3</f>
        <v xml:space="preserve">هناء محمد الشعالي بالقاسم </v>
      </c>
      <c r="D26" s="112">
        <v>914937002</v>
      </c>
      <c r="E26" s="110">
        <f>'21'!K69</f>
        <v>1387.5</v>
      </c>
      <c r="F26" s="111">
        <f>(Table1[[#This Row],[BOQ Value (USD)]]-750)/750</f>
        <v>0.85</v>
      </c>
    </row>
    <row r="27" spans="1:6">
      <c r="A27" s="95">
        <v>22</v>
      </c>
      <c r="B27" s="79">
        <v>109</v>
      </c>
      <c r="C27" s="112" t="s">
        <v>31</v>
      </c>
      <c r="D27" s="112">
        <v>928438311</v>
      </c>
      <c r="E27" s="110">
        <f>'22'!K69</f>
        <v>860</v>
      </c>
      <c r="F27" s="111">
        <f>(Table1[[#This Row],[BOQ Value (USD)]]-750)/750</f>
        <v>0.14666666666666667</v>
      </c>
    </row>
    <row r="28" spans="1:6">
      <c r="A28" s="95">
        <v>23</v>
      </c>
      <c r="B28" s="79">
        <v>110</v>
      </c>
      <c r="C28" s="112" t="s">
        <v>32</v>
      </c>
      <c r="D28" s="112">
        <v>920324467</v>
      </c>
      <c r="E28" s="110">
        <f>'23'!K69</f>
        <v>860</v>
      </c>
      <c r="F28" s="111">
        <f>(Table1[[#This Row],[BOQ Value (USD)]]-750)/750</f>
        <v>0.14666666666666667</v>
      </c>
    </row>
    <row r="29" spans="1:6">
      <c r="A29" s="95">
        <v>24</v>
      </c>
      <c r="B29" s="79">
        <v>111</v>
      </c>
      <c r="C29" s="112" t="s">
        <v>33</v>
      </c>
      <c r="D29" s="112">
        <v>923803246</v>
      </c>
      <c r="E29" s="110">
        <f>'24'!K69</f>
        <v>940</v>
      </c>
      <c r="F29" s="111">
        <f>(Table1[[#This Row],[BOQ Value (USD)]]-750)/750</f>
        <v>0.25333333333333335</v>
      </c>
    </row>
    <row r="30" spans="1:6">
      <c r="A30" s="95">
        <v>25</v>
      </c>
      <c r="B30" s="79">
        <v>113</v>
      </c>
      <c r="C30" s="112" t="s">
        <v>34</v>
      </c>
      <c r="D30" s="112">
        <v>927289399</v>
      </c>
      <c r="E30" s="110">
        <f>'25'!K69</f>
        <v>570</v>
      </c>
      <c r="F30" s="111">
        <f>(Table1[[#This Row],[BOQ Value (USD)]]-750)/750</f>
        <v>-0.24</v>
      </c>
    </row>
    <row r="31" spans="1:6">
      <c r="A31" s="95">
        <v>26</v>
      </c>
      <c r="B31" s="79">
        <v>119</v>
      </c>
      <c r="C31" s="112" t="s">
        <v>35</v>
      </c>
      <c r="D31" s="112">
        <v>924876358</v>
      </c>
      <c r="E31" s="110">
        <f>'26'!K69</f>
        <v>1160</v>
      </c>
      <c r="F31" s="111">
        <f>(Table1[[#This Row],[BOQ Value (USD)]]-750)/750</f>
        <v>0.54666666666666663</v>
      </c>
    </row>
    <row r="32" spans="1:6">
      <c r="A32" s="95">
        <v>27</v>
      </c>
      <c r="B32" s="79">
        <v>120</v>
      </c>
      <c r="C32" s="112" t="s">
        <v>36</v>
      </c>
      <c r="D32" s="112">
        <v>923450943</v>
      </c>
      <c r="E32" s="110">
        <f>'27'!K69</f>
        <v>1124</v>
      </c>
      <c r="F32" s="111">
        <f>(Table1[[#This Row],[BOQ Value (USD)]]-750)/750</f>
        <v>0.49866666666666665</v>
      </c>
    </row>
    <row r="33" spans="1:6">
      <c r="A33" s="95">
        <v>28</v>
      </c>
      <c r="B33" s="113">
        <v>128</v>
      </c>
      <c r="C33" s="114" t="s">
        <v>37</v>
      </c>
      <c r="D33" s="114">
        <v>925950446</v>
      </c>
      <c r="E33" s="110">
        <f>'28'!K69</f>
        <v>760</v>
      </c>
      <c r="F33" s="111">
        <f>(Table1[[#This Row],[BOQ Value (USD)]]-750)/750</f>
        <v>1.3333333333333334E-2</v>
      </c>
    </row>
    <row r="34" spans="1:6">
      <c r="A34" s="95">
        <v>29</v>
      </c>
      <c r="B34" s="113">
        <v>134</v>
      </c>
      <c r="C34" s="114" t="s">
        <v>38</v>
      </c>
      <c r="D34" s="114">
        <v>945791297</v>
      </c>
      <c r="E34" s="110">
        <f>'29'!K69</f>
        <v>1050</v>
      </c>
      <c r="F34" s="111">
        <f>(Table1[[#This Row],[BOQ Value (USD)]]-750)/750</f>
        <v>0.4</v>
      </c>
    </row>
    <row r="35" spans="1:6">
      <c r="A35" s="97">
        <v>30</v>
      </c>
      <c r="B35" s="113">
        <v>141</v>
      </c>
      <c r="C35" s="114" t="s">
        <v>39</v>
      </c>
      <c r="D35" s="114">
        <v>918516314</v>
      </c>
      <c r="E35" s="115">
        <f>'30'!K69</f>
        <v>1255</v>
      </c>
      <c r="F35" s="111">
        <f>(Table1[[#This Row],[BOQ Value (USD)]]-750)/750</f>
        <v>0.67333333333333334</v>
      </c>
    </row>
    <row r="36" spans="1:6" ht="11.25" customHeight="1">
      <c r="A36" s="155"/>
      <c r="B36" s="156"/>
      <c r="C36" s="156"/>
      <c r="D36" s="156"/>
      <c r="E36" s="156"/>
      <c r="F36" s="157"/>
    </row>
    <row r="37" spans="1:6" ht="25.5" customHeight="1" thickBot="1">
      <c r="A37" s="145" t="s">
        <v>40</v>
      </c>
      <c r="B37" s="146"/>
      <c r="C37" s="146"/>
      <c r="D37" s="146"/>
      <c r="E37" s="98" t="e">
        <f>SUM(E6:E35)</f>
        <v>#REF!</v>
      </c>
      <c r="F37" s="96" t="e">
        <f>AVERAGE(Table1[Differ. Percent.%])</f>
        <v>#REF!</v>
      </c>
    </row>
  </sheetData>
  <mergeCells count="7">
    <mergeCell ref="A37:D37"/>
    <mergeCell ref="A1:E1"/>
    <mergeCell ref="A4:B4"/>
    <mergeCell ref="D4:E4"/>
    <mergeCell ref="A2:E2"/>
    <mergeCell ref="A3:E3"/>
    <mergeCell ref="A36:F36"/>
  </mergeCells>
  <conditionalFormatting sqref="F6:F35">
    <cfRule type="colorScale" priority="1">
      <colorScale>
        <cfvo type="min"/>
        <cfvo type="percentile" val="50"/>
        <cfvo type="max"/>
        <color rgb="FF5A8AC6"/>
        <color rgb="FFFCFCFF"/>
        <color rgb="FFF8696B"/>
      </colorScale>
    </cfRule>
  </conditionalFormatting>
  <pageMargins left="0.7" right="0.7" top="0.75" bottom="0.75" header="0.3" footer="0.3"/>
  <pageSetup paperSize="9" scale="75" orientation="portrait" r:id="rId1"/>
  <drawing r:id="rId2"/>
  <tableParts count="1">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5"/>
  <dimension ref="A1:K69"/>
  <sheetViews>
    <sheetView view="pageBreakPreview" topLeftCell="A10" zoomScale="80" zoomScaleNormal="50" zoomScaleSheetLayoutView="80" workbookViewId="0">
      <selection activeCell="E8" sqref="E8:G8"/>
    </sheetView>
  </sheetViews>
  <sheetFormatPr defaultRowHeight="21"/>
  <cols>
    <col min="1" max="1" width="6.42578125" style="18" customWidth="1"/>
    <col min="2" max="2" width="18.85546875" style="1" customWidth="1"/>
    <col min="3" max="3" width="11.85546875" style="1" customWidth="1"/>
    <col min="4" max="4" width="21.5703125" style="1" customWidth="1"/>
    <col min="5" max="5" width="19.42578125" style="1" customWidth="1"/>
    <col min="6" max="6" width="12.85546875" style="1" customWidth="1"/>
    <col min="7" max="7" width="10.5703125" style="1" customWidth="1"/>
    <col min="8" max="8" width="12" style="7" customWidth="1"/>
    <col min="9" max="9" width="10.85546875" style="1" customWidth="1"/>
    <col min="10" max="10" width="10.42578125" style="1" customWidth="1"/>
    <col min="11" max="11" width="13.42578125" style="1" customWidth="1"/>
  </cols>
  <sheetData>
    <row r="1" spans="1:11" ht="79.5" customHeight="1">
      <c r="A1" s="165" t="s">
        <v>0</v>
      </c>
      <c r="B1" s="165"/>
      <c r="C1" s="165"/>
      <c r="D1" s="165"/>
      <c r="E1" s="165"/>
      <c r="F1" s="165"/>
      <c r="G1" s="165"/>
      <c r="H1" s="165"/>
      <c r="I1" s="165"/>
      <c r="J1" s="165"/>
      <c r="K1" s="165"/>
    </row>
    <row r="2" spans="1:11" ht="33.75" customHeight="1">
      <c r="A2" s="166" t="s">
        <v>41</v>
      </c>
      <c r="B2" s="166"/>
      <c r="C2" s="166"/>
      <c r="D2" s="166"/>
      <c r="E2" s="166"/>
      <c r="F2" s="166"/>
      <c r="G2" s="166"/>
      <c r="H2" s="166"/>
      <c r="I2" s="166"/>
      <c r="J2" s="166"/>
      <c r="K2" s="166"/>
    </row>
    <row r="3" spans="1:11" ht="34.5" customHeight="1">
      <c r="A3" s="264" t="s">
        <v>213</v>
      </c>
      <c r="B3" s="265"/>
      <c r="C3" s="266" t="s">
        <v>219</v>
      </c>
      <c r="D3" s="267"/>
      <c r="E3" s="37" t="s">
        <v>44</v>
      </c>
      <c r="F3" s="271" t="s">
        <v>45</v>
      </c>
      <c r="G3" s="272"/>
      <c r="H3" s="35" t="s">
        <v>46</v>
      </c>
      <c r="I3" s="266" t="s">
        <v>47</v>
      </c>
      <c r="J3" s="270"/>
      <c r="K3" s="267"/>
    </row>
    <row r="4" spans="1:11" ht="39.75" customHeight="1">
      <c r="A4" s="264" t="s">
        <v>215</v>
      </c>
      <c r="B4" s="265"/>
      <c r="C4" s="266">
        <v>136</v>
      </c>
      <c r="D4" s="267"/>
      <c r="E4" s="38" t="s">
        <v>49</v>
      </c>
      <c r="F4" s="268" t="s">
        <v>50</v>
      </c>
      <c r="G4" s="269"/>
      <c r="H4" s="36" t="s">
        <v>216</v>
      </c>
      <c r="I4" s="266">
        <v>10</v>
      </c>
      <c r="J4" s="270"/>
      <c r="K4" s="267"/>
    </row>
    <row r="5" spans="1:11" ht="23.25">
      <c r="A5" s="10"/>
      <c r="B5" s="4"/>
      <c r="C5" s="4"/>
      <c r="D5" s="4"/>
      <c r="E5" s="4"/>
      <c r="F5"/>
      <c r="G5"/>
      <c r="H5" s="8"/>
      <c r="I5" s="5"/>
      <c r="J5" s="2"/>
    </row>
    <row r="6" spans="1:11" ht="31.5" customHeight="1">
      <c r="A6" s="11" t="s">
        <v>52</v>
      </c>
      <c r="B6" s="161" t="s">
        <v>53</v>
      </c>
      <c r="C6" s="162"/>
      <c r="D6" s="163"/>
      <c r="E6" s="164" t="s">
        <v>54</v>
      </c>
      <c r="F6" s="164"/>
      <c r="G6" s="164"/>
      <c r="H6" s="24" t="s">
        <v>55</v>
      </c>
      <c r="I6" s="24" t="s">
        <v>56</v>
      </c>
      <c r="J6" s="24" t="s">
        <v>57</v>
      </c>
      <c r="K6" s="24" t="s">
        <v>58</v>
      </c>
    </row>
    <row r="7" spans="1:11" ht="30" hidden="1" customHeight="1">
      <c r="A7" s="13">
        <v>1</v>
      </c>
      <c r="B7" s="174" t="s">
        <v>59</v>
      </c>
      <c r="C7" s="174"/>
      <c r="D7" s="174"/>
      <c r="E7" s="174" t="s">
        <v>60</v>
      </c>
      <c r="F7" s="174"/>
      <c r="G7" s="174"/>
      <c r="H7" s="9"/>
      <c r="I7" s="3"/>
      <c r="J7" s="3"/>
      <c r="K7" s="3"/>
    </row>
    <row r="8" spans="1:11" ht="116.25" hidden="1" customHeight="1">
      <c r="A8" s="12">
        <v>1.1000000000000001</v>
      </c>
      <c r="B8" s="175" t="s">
        <v>61</v>
      </c>
      <c r="C8" s="176"/>
      <c r="D8" s="177"/>
      <c r="E8" s="178" t="s">
        <v>62</v>
      </c>
      <c r="F8" s="179"/>
      <c r="G8" s="180"/>
      <c r="H8" s="46" t="s">
        <v>63</v>
      </c>
      <c r="I8" s="28"/>
      <c r="J8" s="27">
        <v>15</v>
      </c>
      <c r="K8" s="25">
        <f>J8*I8</f>
        <v>0</v>
      </c>
    </row>
    <row r="9" spans="1:11" ht="126.75" hidden="1" customHeight="1">
      <c r="A9" s="12">
        <v>1.2</v>
      </c>
      <c r="B9" s="196" t="s">
        <v>64</v>
      </c>
      <c r="C9" s="196"/>
      <c r="D9" s="196"/>
      <c r="E9" s="197" t="s">
        <v>65</v>
      </c>
      <c r="F9" s="197"/>
      <c r="G9" s="197"/>
      <c r="H9" s="46" t="s">
        <v>63</v>
      </c>
      <c r="I9" s="28"/>
      <c r="J9" s="27">
        <v>15</v>
      </c>
      <c r="K9" s="25">
        <f>J9*I9</f>
        <v>0</v>
      </c>
    </row>
    <row r="10" spans="1:11" ht="25.5" customHeight="1">
      <c r="A10" s="13">
        <v>2</v>
      </c>
      <c r="B10" s="262" t="s">
        <v>66</v>
      </c>
      <c r="C10" s="262"/>
      <c r="D10" s="262"/>
      <c r="E10" s="262" t="s">
        <v>67</v>
      </c>
      <c r="F10" s="262"/>
      <c r="G10" s="262"/>
      <c r="H10" s="47"/>
      <c r="I10" s="9"/>
      <c r="J10" s="26"/>
      <c r="K10" s="26"/>
    </row>
    <row r="11" spans="1:11" ht="101.25" customHeight="1">
      <c r="A11" s="12">
        <v>2.1</v>
      </c>
      <c r="B11" s="175" t="s">
        <v>68</v>
      </c>
      <c r="C11" s="176"/>
      <c r="D11" s="177"/>
      <c r="E11" s="178" t="s">
        <v>69</v>
      </c>
      <c r="F11" s="179"/>
      <c r="G11" s="180"/>
      <c r="H11" s="46" t="s">
        <v>63</v>
      </c>
      <c r="I11" s="28">
        <f>4.5*8.6</f>
        <v>38.699999999999996</v>
      </c>
      <c r="J11" s="27">
        <v>4</v>
      </c>
      <c r="K11" s="25">
        <f t="shared" ref="K11:K16" si="0">J11*I11</f>
        <v>154.79999999999998</v>
      </c>
    </row>
    <row r="12" spans="1:11" ht="104.25" hidden="1" customHeight="1">
      <c r="A12" s="14">
        <v>2.2000000000000002</v>
      </c>
      <c r="B12" s="175" t="s">
        <v>70</v>
      </c>
      <c r="C12" s="176"/>
      <c r="D12" s="177"/>
      <c r="E12" s="178" t="s">
        <v>71</v>
      </c>
      <c r="F12" s="179"/>
      <c r="G12" s="180"/>
      <c r="H12" s="48" t="s">
        <v>72</v>
      </c>
      <c r="I12" s="28"/>
      <c r="J12" s="27">
        <v>8</v>
      </c>
      <c r="K12" s="25">
        <f t="shared" si="0"/>
        <v>0</v>
      </c>
    </row>
    <row r="13" spans="1:11" ht="93" customHeight="1">
      <c r="A13" s="14">
        <v>2.2999999999999998</v>
      </c>
      <c r="B13" s="175" t="s">
        <v>73</v>
      </c>
      <c r="C13" s="176"/>
      <c r="D13" s="177"/>
      <c r="E13" s="178" t="s">
        <v>74</v>
      </c>
      <c r="F13" s="179"/>
      <c r="G13" s="180"/>
      <c r="H13" s="48" t="s">
        <v>72</v>
      </c>
      <c r="I13" s="28">
        <f>ROUNDUP((8.6/1.5)*5,0.5)</f>
        <v>29</v>
      </c>
      <c r="J13" s="27">
        <v>11</v>
      </c>
      <c r="K13" s="25">
        <f t="shared" si="0"/>
        <v>319</v>
      </c>
    </row>
    <row r="14" spans="1:11" ht="157.5" customHeight="1">
      <c r="A14" s="14">
        <v>2.4</v>
      </c>
      <c r="B14" s="175" t="s">
        <v>75</v>
      </c>
      <c r="C14" s="176"/>
      <c r="D14" s="177"/>
      <c r="E14" s="178" t="s">
        <v>76</v>
      </c>
      <c r="F14" s="179"/>
      <c r="G14" s="180"/>
      <c r="H14" s="46" t="s">
        <v>63</v>
      </c>
      <c r="I14" s="28">
        <f>9*5.4</f>
        <v>48.6</v>
      </c>
      <c r="J14" s="27">
        <v>15</v>
      </c>
      <c r="K14" s="25">
        <f t="shared" si="0"/>
        <v>729</v>
      </c>
    </row>
    <row r="15" spans="1:11" ht="84" hidden="1" customHeight="1">
      <c r="A15" s="12">
        <v>2.5</v>
      </c>
      <c r="B15" s="175" t="s">
        <v>77</v>
      </c>
      <c r="C15" s="176"/>
      <c r="D15" s="177"/>
      <c r="E15" s="178" t="s">
        <v>78</v>
      </c>
      <c r="F15" s="179"/>
      <c r="G15" s="180"/>
      <c r="H15" s="46" t="s">
        <v>63</v>
      </c>
      <c r="I15" s="28"/>
      <c r="J15" s="27">
        <v>18</v>
      </c>
      <c r="K15" s="25">
        <f t="shared" si="0"/>
        <v>0</v>
      </c>
    </row>
    <row r="16" spans="1:11" ht="131.44999999999999" hidden="1" customHeight="1">
      <c r="A16" s="14">
        <v>2.6</v>
      </c>
      <c r="B16" s="175" t="s">
        <v>79</v>
      </c>
      <c r="C16" s="176"/>
      <c r="D16" s="177"/>
      <c r="E16" s="178" t="s">
        <v>80</v>
      </c>
      <c r="F16" s="179"/>
      <c r="G16" s="180"/>
      <c r="H16" s="46" t="s">
        <v>63</v>
      </c>
      <c r="I16" s="28"/>
      <c r="J16" s="27">
        <v>10</v>
      </c>
      <c r="K16" s="25">
        <f t="shared" si="0"/>
        <v>0</v>
      </c>
    </row>
    <row r="17" spans="1:11" ht="30" hidden="1" customHeight="1">
      <c r="A17" s="15">
        <v>3</v>
      </c>
      <c r="B17" s="263" t="s">
        <v>81</v>
      </c>
      <c r="C17" s="263"/>
      <c r="D17" s="263"/>
      <c r="E17" s="262" t="s">
        <v>82</v>
      </c>
      <c r="F17" s="262"/>
      <c r="G17" s="262"/>
      <c r="H17" s="47"/>
      <c r="I17" s="29"/>
      <c r="J17" s="26"/>
      <c r="K17" s="26"/>
    </row>
    <row r="18" spans="1:11" ht="90" hidden="1" customHeight="1">
      <c r="A18" s="12">
        <v>3.1</v>
      </c>
      <c r="B18" s="175" t="s">
        <v>83</v>
      </c>
      <c r="C18" s="176"/>
      <c r="D18" s="177"/>
      <c r="E18" s="178" t="s">
        <v>84</v>
      </c>
      <c r="F18" s="179"/>
      <c r="G18" s="180"/>
      <c r="H18" s="46" t="s">
        <v>85</v>
      </c>
      <c r="I18" s="28"/>
      <c r="J18" s="27">
        <v>50</v>
      </c>
      <c r="K18" s="25">
        <f t="shared" ref="K18:K23" si="1">J18*I18</f>
        <v>0</v>
      </c>
    </row>
    <row r="19" spans="1:11" ht="108.6" hidden="1" customHeight="1">
      <c r="A19" s="12">
        <v>3.2</v>
      </c>
      <c r="B19" s="175" t="s">
        <v>86</v>
      </c>
      <c r="C19" s="176"/>
      <c r="D19" s="177"/>
      <c r="E19" s="178" t="s">
        <v>87</v>
      </c>
      <c r="F19" s="179"/>
      <c r="G19" s="180"/>
      <c r="H19" s="46" t="s">
        <v>63</v>
      </c>
      <c r="I19" s="28"/>
      <c r="J19" s="27">
        <v>10</v>
      </c>
      <c r="K19" s="25">
        <f t="shared" si="1"/>
        <v>0</v>
      </c>
    </row>
    <row r="20" spans="1:11" ht="116.1" hidden="1" customHeight="1">
      <c r="A20" s="12">
        <v>3.3</v>
      </c>
      <c r="B20" s="175" t="s">
        <v>88</v>
      </c>
      <c r="C20" s="176"/>
      <c r="D20" s="177"/>
      <c r="E20" s="178" t="s">
        <v>89</v>
      </c>
      <c r="F20" s="179"/>
      <c r="G20" s="180"/>
      <c r="H20" s="46" t="s">
        <v>63</v>
      </c>
      <c r="I20" s="28"/>
      <c r="J20" s="27">
        <v>60</v>
      </c>
      <c r="K20" s="25">
        <f t="shared" si="1"/>
        <v>0</v>
      </c>
    </row>
    <row r="21" spans="1:11" ht="91.5" hidden="1" customHeight="1">
      <c r="A21" s="53">
        <v>3.4</v>
      </c>
      <c r="B21" s="175" t="s">
        <v>90</v>
      </c>
      <c r="C21" s="176"/>
      <c r="D21" s="177"/>
      <c r="E21" s="178" t="s">
        <v>91</v>
      </c>
      <c r="F21" s="179"/>
      <c r="G21" s="180"/>
      <c r="H21" s="48" t="s">
        <v>85</v>
      </c>
      <c r="I21" s="28"/>
      <c r="J21" s="27">
        <v>25</v>
      </c>
      <c r="K21" s="25">
        <f t="shared" si="1"/>
        <v>0</v>
      </c>
    </row>
    <row r="22" spans="1:11" ht="119.1" hidden="1" customHeight="1">
      <c r="A22" s="34">
        <v>3.5</v>
      </c>
      <c r="B22" s="175" t="s">
        <v>92</v>
      </c>
      <c r="C22" s="176"/>
      <c r="D22" s="177"/>
      <c r="E22" s="178" t="s">
        <v>93</v>
      </c>
      <c r="F22" s="179"/>
      <c r="G22" s="180"/>
      <c r="H22" s="46" t="s">
        <v>63</v>
      </c>
      <c r="I22" s="28"/>
      <c r="J22" s="27">
        <v>50</v>
      </c>
      <c r="K22" s="25">
        <f t="shared" si="1"/>
        <v>0</v>
      </c>
    </row>
    <row r="23" spans="1:11" ht="91.5" hidden="1" customHeight="1">
      <c r="A23" s="34">
        <v>3.6</v>
      </c>
      <c r="B23" s="175" t="s">
        <v>94</v>
      </c>
      <c r="C23" s="176"/>
      <c r="D23" s="177"/>
      <c r="E23" s="178" t="s">
        <v>95</v>
      </c>
      <c r="F23" s="179"/>
      <c r="G23" s="180"/>
      <c r="H23" s="48" t="s">
        <v>85</v>
      </c>
      <c r="I23" s="28"/>
      <c r="J23" s="27">
        <v>25</v>
      </c>
      <c r="K23" s="25">
        <f t="shared" si="1"/>
        <v>0</v>
      </c>
    </row>
    <row r="24" spans="1:11" ht="28.5" hidden="1" customHeight="1">
      <c r="A24" s="16">
        <v>4</v>
      </c>
      <c r="B24" s="262" t="s">
        <v>96</v>
      </c>
      <c r="C24" s="262"/>
      <c r="D24" s="262"/>
      <c r="E24" s="262" t="s">
        <v>97</v>
      </c>
      <c r="F24" s="262"/>
      <c r="G24" s="262"/>
      <c r="H24" s="47"/>
      <c r="I24" s="29"/>
      <c r="J24" s="26"/>
      <c r="K24" s="26"/>
    </row>
    <row r="25" spans="1:11" ht="148.5" hidden="1" customHeight="1">
      <c r="A25" s="77">
        <v>4.0999999999999996</v>
      </c>
      <c r="B25" s="175" t="s">
        <v>98</v>
      </c>
      <c r="C25" s="176"/>
      <c r="D25" s="177"/>
      <c r="E25" s="178" t="s">
        <v>99</v>
      </c>
      <c r="F25" s="179"/>
      <c r="G25" s="180"/>
      <c r="H25" s="46" t="s">
        <v>63</v>
      </c>
      <c r="I25" s="28"/>
      <c r="J25" s="27">
        <v>110</v>
      </c>
      <c r="K25" s="25">
        <f>J25*I25</f>
        <v>0</v>
      </c>
    </row>
    <row r="26" spans="1:11" ht="112.5" hidden="1" customHeight="1">
      <c r="A26" s="14">
        <v>4.2</v>
      </c>
      <c r="B26" s="175" t="s">
        <v>100</v>
      </c>
      <c r="C26" s="176"/>
      <c r="D26" s="177"/>
      <c r="E26" s="178" t="s">
        <v>101</v>
      </c>
      <c r="F26" s="179"/>
      <c r="G26" s="180"/>
      <c r="H26" s="46" t="s">
        <v>63</v>
      </c>
      <c r="I26" s="28"/>
      <c r="J26" s="27">
        <v>90</v>
      </c>
      <c r="K26" s="25">
        <f>J26*I26</f>
        <v>0</v>
      </c>
    </row>
    <row r="27" spans="1:11" ht="89.1" hidden="1" customHeight="1">
      <c r="A27" s="54">
        <v>4.3</v>
      </c>
      <c r="B27" s="175" t="s">
        <v>102</v>
      </c>
      <c r="C27" s="176"/>
      <c r="D27" s="177"/>
      <c r="E27" s="178" t="s">
        <v>103</v>
      </c>
      <c r="F27" s="179"/>
      <c r="G27" s="180"/>
      <c r="H27" s="46" t="s">
        <v>63</v>
      </c>
      <c r="I27" s="28"/>
      <c r="J27" s="27">
        <v>90</v>
      </c>
      <c r="K27" s="25">
        <f>J27*I27</f>
        <v>0</v>
      </c>
    </row>
    <row r="28" spans="1:11" ht="97.5" hidden="1" customHeight="1">
      <c r="A28" s="14">
        <v>4.4000000000000004</v>
      </c>
      <c r="B28" s="175" t="s">
        <v>104</v>
      </c>
      <c r="C28" s="176"/>
      <c r="D28" s="177"/>
      <c r="E28" s="178" t="s">
        <v>105</v>
      </c>
      <c r="F28" s="179"/>
      <c r="G28" s="180"/>
      <c r="H28" s="49" t="s">
        <v>106</v>
      </c>
      <c r="I28" s="28"/>
      <c r="J28" s="27">
        <v>8</v>
      </c>
      <c r="K28" s="25">
        <f>J28*I28</f>
        <v>0</v>
      </c>
    </row>
    <row r="29" spans="1:11" ht="137.25" hidden="1" customHeight="1">
      <c r="A29" s="14">
        <v>4.5</v>
      </c>
      <c r="B29" s="175" t="s">
        <v>107</v>
      </c>
      <c r="C29" s="176"/>
      <c r="D29" s="177"/>
      <c r="E29" s="178" t="s">
        <v>108</v>
      </c>
      <c r="F29" s="179"/>
      <c r="G29" s="180"/>
      <c r="H29" s="49" t="s">
        <v>106</v>
      </c>
      <c r="I29" s="28"/>
      <c r="J29" s="27">
        <v>35</v>
      </c>
      <c r="K29" s="25">
        <f>J29*I29</f>
        <v>0</v>
      </c>
    </row>
    <row r="30" spans="1:11" ht="33" hidden="1" customHeight="1">
      <c r="A30" s="16">
        <v>5</v>
      </c>
      <c r="B30" s="262" t="s">
        <v>109</v>
      </c>
      <c r="C30" s="262"/>
      <c r="D30" s="262"/>
      <c r="E30" s="262" t="s">
        <v>110</v>
      </c>
      <c r="F30" s="262"/>
      <c r="G30" s="262"/>
      <c r="H30" s="47"/>
      <c r="I30" s="30"/>
      <c r="J30" s="26"/>
      <c r="K30" s="26"/>
    </row>
    <row r="31" spans="1:11" ht="167.25" hidden="1" customHeight="1">
      <c r="A31" s="55">
        <v>5.0999999999999996</v>
      </c>
      <c r="B31" s="196" t="s">
        <v>111</v>
      </c>
      <c r="C31" s="196"/>
      <c r="D31" s="196"/>
      <c r="E31" s="197" t="s">
        <v>112</v>
      </c>
      <c r="F31" s="197"/>
      <c r="G31" s="197"/>
      <c r="H31" s="48" t="s">
        <v>72</v>
      </c>
      <c r="I31" s="28"/>
      <c r="J31" s="27">
        <v>10</v>
      </c>
      <c r="K31" s="25">
        <f>J31*I31</f>
        <v>0</v>
      </c>
    </row>
    <row r="32" spans="1:11" ht="135" hidden="1" customHeight="1">
      <c r="A32" s="14">
        <v>5.2</v>
      </c>
      <c r="B32" s="196" t="s">
        <v>113</v>
      </c>
      <c r="C32" s="196"/>
      <c r="D32" s="196"/>
      <c r="E32" s="258" t="s">
        <v>114</v>
      </c>
      <c r="F32" s="258"/>
      <c r="G32" s="258"/>
      <c r="H32" s="48" t="s">
        <v>63</v>
      </c>
      <c r="I32" s="28"/>
      <c r="J32" s="27">
        <v>35</v>
      </c>
      <c r="K32" s="25">
        <f>J32*I32</f>
        <v>0</v>
      </c>
    </row>
    <row r="33" spans="1:11" ht="33" hidden="1" customHeight="1">
      <c r="A33" s="41">
        <v>6</v>
      </c>
      <c r="B33" s="259" t="s">
        <v>115</v>
      </c>
      <c r="C33" s="260"/>
      <c r="D33" s="261"/>
      <c r="E33" s="259" t="s">
        <v>116</v>
      </c>
      <c r="F33" s="260"/>
      <c r="G33" s="261"/>
      <c r="H33" s="50"/>
      <c r="I33" s="30"/>
      <c r="J33" s="26"/>
      <c r="K33" s="26"/>
    </row>
    <row r="34" spans="1:11" ht="112.5" hidden="1" customHeight="1">
      <c r="A34" s="54">
        <v>6.1</v>
      </c>
      <c r="B34" s="175" t="s">
        <v>117</v>
      </c>
      <c r="C34" s="176"/>
      <c r="D34" s="177"/>
      <c r="E34" s="178" t="s">
        <v>118</v>
      </c>
      <c r="F34" s="179"/>
      <c r="G34" s="180"/>
      <c r="H34" s="46" t="s">
        <v>85</v>
      </c>
      <c r="I34" s="28"/>
      <c r="J34" s="27">
        <v>200</v>
      </c>
      <c r="K34" s="25">
        <f>J34*I34</f>
        <v>0</v>
      </c>
    </row>
    <row r="35" spans="1:11" ht="113.25" hidden="1" customHeight="1">
      <c r="A35" s="54">
        <v>6.2</v>
      </c>
      <c r="B35" s="175" t="s">
        <v>119</v>
      </c>
      <c r="C35" s="176"/>
      <c r="D35" s="177"/>
      <c r="E35" s="178" t="s">
        <v>120</v>
      </c>
      <c r="F35" s="179"/>
      <c r="G35" s="180"/>
      <c r="H35" s="48" t="s">
        <v>85</v>
      </c>
      <c r="I35" s="28"/>
      <c r="J35" s="27">
        <v>200</v>
      </c>
      <c r="K35" s="25">
        <f>J35*I35</f>
        <v>0</v>
      </c>
    </row>
    <row r="36" spans="1:11" ht="113.25" hidden="1" customHeight="1">
      <c r="A36" s="12">
        <v>6.3</v>
      </c>
      <c r="B36" s="196" t="s">
        <v>121</v>
      </c>
      <c r="C36" s="196"/>
      <c r="D36" s="196"/>
      <c r="E36" s="197" t="s">
        <v>122</v>
      </c>
      <c r="F36" s="197"/>
      <c r="G36" s="197"/>
      <c r="H36" s="48" t="s">
        <v>85</v>
      </c>
      <c r="I36" s="28"/>
      <c r="J36" s="27">
        <v>250</v>
      </c>
      <c r="K36" s="25">
        <f t="shared" ref="K36:K54" si="2">J36*I36</f>
        <v>0</v>
      </c>
    </row>
    <row r="37" spans="1:11" ht="113.25" hidden="1" customHeight="1">
      <c r="A37" s="12">
        <v>6.4</v>
      </c>
      <c r="B37" s="196" t="s">
        <v>123</v>
      </c>
      <c r="C37" s="196"/>
      <c r="D37" s="196"/>
      <c r="E37" s="197" t="s">
        <v>124</v>
      </c>
      <c r="F37" s="197"/>
      <c r="G37" s="197"/>
      <c r="H37" s="48" t="s">
        <v>85</v>
      </c>
      <c r="I37" s="28"/>
      <c r="J37" s="27">
        <v>210</v>
      </c>
      <c r="K37" s="25">
        <f t="shared" si="2"/>
        <v>0</v>
      </c>
    </row>
    <row r="38" spans="1:11" ht="113.25" hidden="1" customHeight="1">
      <c r="A38" s="54">
        <v>6.5</v>
      </c>
      <c r="B38" s="196" t="s">
        <v>125</v>
      </c>
      <c r="C38" s="196"/>
      <c r="D38" s="196"/>
      <c r="E38" s="197" t="s">
        <v>126</v>
      </c>
      <c r="F38" s="197"/>
      <c r="G38" s="197"/>
      <c r="H38" s="48" t="s">
        <v>72</v>
      </c>
      <c r="I38" s="28"/>
      <c r="J38" s="27">
        <v>15</v>
      </c>
      <c r="K38" s="25">
        <f t="shared" si="2"/>
        <v>0</v>
      </c>
    </row>
    <row r="39" spans="1:11" ht="87.75" hidden="1" customHeight="1">
      <c r="A39" s="54">
        <v>6.6</v>
      </c>
      <c r="B39" s="196" t="s">
        <v>127</v>
      </c>
      <c r="C39" s="196"/>
      <c r="D39" s="196"/>
      <c r="E39" s="197" t="s">
        <v>128</v>
      </c>
      <c r="F39" s="197"/>
      <c r="G39" s="197"/>
      <c r="H39" s="48" t="s">
        <v>85</v>
      </c>
      <c r="I39" s="28"/>
      <c r="J39" s="27">
        <v>30</v>
      </c>
      <c r="K39" s="25">
        <f t="shared" si="2"/>
        <v>0</v>
      </c>
    </row>
    <row r="40" spans="1:11" ht="113.25" hidden="1" customHeight="1">
      <c r="A40" s="12">
        <v>6.7</v>
      </c>
      <c r="B40" s="196" t="s">
        <v>129</v>
      </c>
      <c r="C40" s="196"/>
      <c r="D40" s="196"/>
      <c r="E40" s="197" t="s">
        <v>130</v>
      </c>
      <c r="F40" s="197"/>
      <c r="G40" s="197"/>
      <c r="H40" s="48" t="s">
        <v>72</v>
      </c>
      <c r="I40" s="28"/>
      <c r="J40" s="27">
        <v>20</v>
      </c>
      <c r="K40" s="25">
        <f t="shared" si="2"/>
        <v>0</v>
      </c>
    </row>
    <row r="41" spans="1:11" ht="137.1" hidden="1" customHeight="1">
      <c r="A41" s="12">
        <v>6.8</v>
      </c>
      <c r="B41" s="196" t="s">
        <v>131</v>
      </c>
      <c r="C41" s="196"/>
      <c r="D41" s="196"/>
      <c r="E41" s="197" t="s">
        <v>132</v>
      </c>
      <c r="F41" s="197"/>
      <c r="G41" s="197"/>
      <c r="H41" s="48" t="s">
        <v>85</v>
      </c>
      <c r="I41" s="28"/>
      <c r="J41" s="27">
        <v>175</v>
      </c>
      <c r="K41" s="25">
        <f t="shared" si="2"/>
        <v>0</v>
      </c>
    </row>
    <row r="42" spans="1:11" ht="72" hidden="1" customHeight="1">
      <c r="A42" s="12">
        <v>6.9</v>
      </c>
      <c r="B42" s="196" t="s">
        <v>133</v>
      </c>
      <c r="C42" s="196"/>
      <c r="D42" s="196"/>
      <c r="E42" s="197" t="s">
        <v>134</v>
      </c>
      <c r="F42" s="197"/>
      <c r="G42" s="197"/>
      <c r="H42" s="48" t="s">
        <v>85</v>
      </c>
      <c r="I42" s="28"/>
      <c r="J42" s="27">
        <v>35</v>
      </c>
      <c r="K42" s="25">
        <f t="shared" si="2"/>
        <v>0</v>
      </c>
    </row>
    <row r="43" spans="1:11" ht="75" hidden="1" customHeight="1">
      <c r="A43" s="57">
        <v>6.1</v>
      </c>
      <c r="B43" s="196" t="s">
        <v>135</v>
      </c>
      <c r="C43" s="196"/>
      <c r="D43" s="196"/>
      <c r="E43" s="197" t="s">
        <v>136</v>
      </c>
      <c r="F43" s="197"/>
      <c r="G43" s="197"/>
      <c r="H43" s="48" t="s">
        <v>85</v>
      </c>
      <c r="I43" s="28"/>
      <c r="J43" s="27">
        <v>20</v>
      </c>
      <c r="K43" s="25">
        <f t="shared" si="2"/>
        <v>0</v>
      </c>
    </row>
    <row r="44" spans="1:11" ht="57.75" hidden="1" customHeight="1">
      <c r="A44" s="40">
        <v>6.11</v>
      </c>
      <c r="B44" s="196" t="s">
        <v>137</v>
      </c>
      <c r="C44" s="196"/>
      <c r="D44" s="196"/>
      <c r="E44" s="197" t="s">
        <v>138</v>
      </c>
      <c r="F44" s="197"/>
      <c r="G44" s="197"/>
      <c r="H44" s="48" t="s">
        <v>85</v>
      </c>
      <c r="I44" s="28"/>
      <c r="J44" s="27">
        <v>120</v>
      </c>
      <c r="K44" s="25">
        <f t="shared" si="2"/>
        <v>0</v>
      </c>
    </row>
    <row r="45" spans="1:11" ht="111" hidden="1" customHeight="1">
      <c r="A45" s="57">
        <v>6.12</v>
      </c>
      <c r="B45" s="196" t="s">
        <v>139</v>
      </c>
      <c r="C45" s="196"/>
      <c r="D45" s="196"/>
      <c r="E45" s="197" t="s">
        <v>140</v>
      </c>
      <c r="F45" s="197"/>
      <c r="G45" s="197"/>
      <c r="H45" s="48" t="s">
        <v>85</v>
      </c>
      <c r="I45" s="28"/>
      <c r="J45" s="27">
        <v>90</v>
      </c>
      <c r="K45" s="25">
        <f t="shared" si="2"/>
        <v>0</v>
      </c>
    </row>
    <row r="46" spans="1:11" ht="106.35" hidden="1" customHeight="1">
      <c r="A46" s="57">
        <v>6.13</v>
      </c>
      <c r="B46" s="196" t="s">
        <v>141</v>
      </c>
      <c r="C46" s="196"/>
      <c r="D46" s="196"/>
      <c r="E46" s="197" t="s">
        <v>142</v>
      </c>
      <c r="F46" s="197"/>
      <c r="G46" s="197"/>
      <c r="H46" s="48" t="s">
        <v>85</v>
      </c>
      <c r="I46" s="28"/>
      <c r="J46" s="27">
        <v>90</v>
      </c>
      <c r="K46" s="25">
        <f t="shared" si="2"/>
        <v>0</v>
      </c>
    </row>
    <row r="47" spans="1:11" ht="97.35" hidden="1" customHeight="1">
      <c r="A47" s="40">
        <v>6.14</v>
      </c>
      <c r="B47" s="196" t="s">
        <v>143</v>
      </c>
      <c r="C47" s="196"/>
      <c r="D47" s="196"/>
      <c r="E47" s="212" t="s">
        <v>144</v>
      </c>
      <c r="F47" s="212"/>
      <c r="G47" s="212"/>
      <c r="H47" s="48" t="s">
        <v>85</v>
      </c>
      <c r="I47" s="28"/>
      <c r="J47" s="27">
        <v>220</v>
      </c>
      <c r="K47" s="25">
        <f t="shared" si="2"/>
        <v>0</v>
      </c>
    </row>
    <row r="48" spans="1:11" ht="113.45" hidden="1" customHeight="1">
      <c r="A48" s="57">
        <v>6.15</v>
      </c>
      <c r="B48" s="196" t="s">
        <v>145</v>
      </c>
      <c r="C48" s="196"/>
      <c r="D48" s="196"/>
      <c r="E48" s="197" t="s">
        <v>146</v>
      </c>
      <c r="F48" s="197"/>
      <c r="G48" s="197"/>
      <c r="H48" s="48" t="s">
        <v>85</v>
      </c>
      <c r="I48" s="28"/>
      <c r="J48" s="27">
        <v>120</v>
      </c>
      <c r="K48" s="25">
        <f t="shared" si="2"/>
        <v>0</v>
      </c>
    </row>
    <row r="49" spans="1:11" ht="97.5" hidden="1" customHeight="1">
      <c r="A49" s="40">
        <v>6.16</v>
      </c>
      <c r="B49" s="196" t="s">
        <v>147</v>
      </c>
      <c r="C49" s="196"/>
      <c r="D49" s="196"/>
      <c r="E49" s="212" t="s">
        <v>148</v>
      </c>
      <c r="F49" s="212"/>
      <c r="G49" s="212"/>
      <c r="H49" s="48" t="s">
        <v>85</v>
      </c>
      <c r="I49" s="28"/>
      <c r="J49" s="27">
        <v>175</v>
      </c>
      <c r="K49" s="25">
        <f t="shared" si="2"/>
        <v>0</v>
      </c>
    </row>
    <row r="50" spans="1:11" ht="110.1" hidden="1" customHeight="1">
      <c r="A50" s="40">
        <v>6.17</v>
      </c>
      <c r="B50" s="196" t="s">
        <v>149</v>
      </c>
      <c r="C50" s="196"/>
      <c r="D50" s="196"/>
      <c r="E50" s="197" t="s">
        <v>150</v>
      </c>
      <c r="F50" s="197"/>
      <c r="G50" s="197"/>
      <c r="H50" s="48" t="s">
        <v>85</v>
      </c>
      <c r="I50" s="28"/>
      <c r="J50" s="27">
        <v>185</v>
      </c>
      <c r="K50" s="25">
        <f t="shared" si="2"/>
        <v>0</v>
      </c>
    </row>
    <row r="51" spans="1:11" ht="138.6" hidden="1" customHeight="1">
      <c r="A51" s="40">
        <v>6.1800000000000104</v>
      </c>
      <c r="B51" s="196" t="s">
        <v>151</v>
      </c>
      <c r="C51" s="196"/>
      <c r="D51" s="196"/>
      <c r="E51" s="197" t="s">
        <v>152</v>
      </c>
      <c r="F51" s="197"/>
      <c r="G51" s="197"/>
      <c r="H51" s="48" t="s">
        <v>153</v>
      </c>
      <c r="I51" s="28"/>
      <c r="J51" s="27">
        <v>120</v>
      </c>
      <c r="K51" s="25">
        <f t="shared" si="2"/>
        <v>0</v>
      </c>
    </row>
    <row r="52" spans="1:11" ht="31.5" hidden="1" customHeight="1">
      <c r="A52" s="31">
        <v>7</v>
      </c>
      <c r="B52" s="248" t="s">
        <v>154</v>
      </c>
      <c r="C52" s="249"/>
      <c r="D52" s="250"/>
      <c r="E52" s="251" t="s">
        <v>155</v>
      </c>
      <c r="F52" s="251"/>
      <c r="G52" s="251"/>
      <c r="H52" s="51"/>
      <c r="I52" s="32"/>
      <c r="J52" s="32"/>
      <c r="K52" s="33"/>
    </row>
    <row r="53" spans="1:11" ht="113.25" hidden="1" customHeight="1">
      <c r="A53" s="14">
        <v>7.1</v>
      </c>
      <c r="B53" s="196" t="s">
        <v>156</v>
      </c>
      <c r="C53" s="196"/>
      <c r="D53" s="196"/>
      <c r="E53" s="197" t="s">
        <v>157</v>
      </c>
      <c r="F53" s="197"/>
      <c r="G53" s="197"/>
      <c r="H53" s="48"/>
      <c r="I53" s="28"/>
      <c r="J53" s="27">
        <v>25</v>
      </c>
      <c r="K53" s="25">
        <f t="shared" si="2"/>
        <v>0</v>
      </c>
    </row>
    <row r="54" spans="1:11" ht="113.25" hidden="1" customHeight="1">
      <c r="A54" s="14">
        <v>7.2</v>
      </c>
      <c r="B54" s="196" t="s">
        <v>158</v>
      </c>
      <c r="C54" s="196"/>
      <c r="D54" s="196"/>
      <c r="E54" s="212" t="s">
        <v>159</v>
      </c>
      <c r="F54" s="212"/>
      <c r="G54" s="212"/>
      <c r="H54" s="48"/>
      <c r="I54" s="28"/>
      <c r="J54" s="27">
        <v>25</v>
      </c>
      <c r="K54" s="25">
        <f t="shared" si="2"/>
        <v>0</v>
      </c>
    </row>
    <row r="55" spans="1:11" ht="31.5" hidden="1" customHeight="1" thickBot="1">
      <c r="A55" s="31">
        <v>8</v>
      </c>
      <c r="B55" s="248" t="s">
        <v>160</v>
      </c>
      <c r="C55" s="249"/>
      <c r="D55" s="250"/>
      <c r="E55" s="251" t="s">
        <v>161</v>
      </c>
      <c r="F55" s="251"/>
      <c r="G55" s="251"/>
      <c r="H55" s="51"/>
      <c r="I55" s="32"/>
      <c r="J55" s="32"/>
      <c r="K55" s="33"/>
    </row>
    <row r="56" spans="1:11" ht="127.5" hidden="1" customHeight="1" thickBot="1">
      <c r="A56" s="56">
        <v>8.1</v>
      </c>
      <c r="B56" s="252" t="s">
        <v>162</v>
      </c>
      <c r="C56" s="253"/>
      <c r="D56" s="254"/>
      <c r="E56" s="255" t="s">
        <v>163</v>
      </c>
      <c r="F56" s="256"/>
      <c r="G56" s="257"/>
      <c r="H56" s="52" t="s">
        <v>85</v>
      </c>
      <c r="I56" s="43"/>
      <c r="J56" s="44">
        <v>50</v>
      </c>
      <c r="K56" s="45">
        <f t="shared" ref="K56:K67" si="3">I56*J56</f>
        <v>0</v>
      </c>
    </row>
    <row r="57" spans="1:11" ht="124.5" hidden="1" customHeight="1" thickBot="1">
      <c r="A57" s="55">
        <v>8.1999999999999993</v>
      </c>
      <c r="B57" s="220" t="s">
        <v>164</v>
      </c>
      <c r="C57" s="220"/>
      <c r="D57" s="220"/>
      <c r="E57" s="221" t="s">
        <v>165</v>
      </c>
      <c r="F57" s="221"/>
      <c r="G57" s="221"/>
      <c r="H57" s="48" t="s">
        <v>85</v>
      </c>
      <c r="I57" s="43"/>
      <c r="J57" s="44">
        <v>10</v>
      </c>
      <c r="K57" s="45">
        <f t="shared" si="3"/>
        <v>0</v>
      </c>
    </row>
    <row r="58" spans="1:11" ht="120" hidden="1" customHeight="1">
      <c r="A58" s="56">
        <v>8.3000000000000007</v>
      </c>
      <c r="B58" s="224" t="s">
        <v>164</v>
      </c>
      <c r="C58" s="224"/>
      <c r="D58" s="224"/>
      <c r="E58" s="225" t="s">
        <v>166</v>
      </c>
      <c r="F58" s="225"/>
      <c r="G58" s="225"/>
      <c r="H58" s="49" t="s">
        <v>85</v>
      </c>
      <c r="I58" s="43"/>
      <c r="J58" s="44">
        <v>10</v>
      </c>
      <c r="K58" s="45">
        <f t="shared" si="3"/>
        <v>0</v>
      </c>
    </row>
    <row r="59" spans="1:11" ht="150" hidden="1" customHeight="1" thickBot="1">
      <c r="A59" s="14">
        <v>8.4</v>
      </c>
      <c r="B59" s="220" t="s">
        <v>167</v>
      </c>
      <c r="C59" s="220"/>
      <c r="D59" s="220"/>
      <c r="E59" s="221" t="s">
        <v>168</v>
      </c>
      <c r="F59" s="221"/>
      <c r="G59" s="221"/>
      <c r="H59" s="48" t="s">
        <v>85</v>
      </c>
      <c r="I59" s="28"/>
      <c r="J59" s="27">
        <v>30</v>
      </c>
      <c r="K59" s="45">
        <f t="shared" si="3"/>
        <v>0</v>
      </c>
    </row>
    <row r="60" spans="1:11" ht="148.5" hidden="1" customHeight="1">
      <c r="A60" s="42">
        <v>8.5</v>
      </c>
      <c r="B60" s="220" t="s">
        <v>169</v>
      </c>
      <c r="C60" s="220"/>
      <c r="D60" s="220"/>
      <c r="E60" s="221" t="s">
        <v>170</v>
      </c>
      <c r="F60" s="221"/>
      <c r="G60" s="221"/>
      <c r="H60" s="48" t="s">
        <v>85</v>
      </c>
      <c r="I60" s="28"/>
      <c r="J60" s="27">
        <v>45</v>
      </c>
      <c r="K60" s="25">
        <f t="shared" si="3"/>
        <v>0</v>
      </c>
    </row>
    <row r="61" spans="1:11" ht="172.5" hidden="1" customHeight="1" thickBot="1">
      <c r="A61" s="14">
        <v>8.6</v>
      </c>
      <c r="B61" s="220" t="s">
        <v>171</v>
      </c>
      <c r="C61" s="220"/>
      <c r="D61" s="220"/>
      <c r="E61" s="221" t="s">
        <v>172</v>
      </c>
      <c r="F61" s="221"/>
      <c r="G61" s="221"/>
      <c r="H61" s="48" t="s">
        <v>85</v>
      </c>
      <c r="I61" s="28"/>
      <c r="J61" s="27">
        <v>60</v>
      </c>
      <c r="K61" s="25">
        <f t="shared" si="3"/>
        <v>0</v>
      </c>
    </row>
    <row r="62" spans="1:11" ht="150" hidden="1" customHeight="1">
      <c r="A62" s="42">
        <v>8.6999999999999993</v>
      </c>
      <c r="B62" s="220" t="s">
        <v>173</v>
      </c>
      <c r="C62" s="220"/>
      <c r="D62" s="220"/>
      <c r="E62" s="221" t="s">
        <v>174</v>
      </c>
      <c r="F62" s="221"/>
      <c r="G62" s="221"/>
      <c r="H62" s="48" t="s">
        <v>85</v>
      </c>
      <c r="I62" s="28"/>
      <c r="J62" s="27">
        <v>50</v>
      </c>
      <c r="K62" s="25">
        <f t="shared" si="3"/>
        <v>0</v>
      </c>
    </row>
    <row r="63" spans="1:11" ht="195.75" hidden="1" customHeight="1" thickBot="1">
      <c r="A63" s="14">
        <v>8.8000000000000007</v>
      </c>
      <c r="B63" s="220" t="s">
        <v>175</v>
      </c>
      <c r="C63" s="220"/>
      <c r="D63" s="220"/>
      <c r="E63" s="221" t="s">
        <v>176</v>
      </c>
      <c r="F63" s="221"/>
      <c r="G63" s="221"/>
      <c r="H63" s="48" t="s">
        <v>85</v>
      </c>
      <c r="I63" s="28"/>
      <c r="J63" s="27">
        <v>75</v>
      </c>
      <c r="K63" s="25">
        <f t="shared" si="3"/>
        <v>0</v>
      </c>
    </row>
    <row r="64" spans="1:11" ht="150" hidden="1" customHeight="1">
      <c r="A64" s="56">
        <v>8.9</v>
      </c>
      <c r="B64" s="220" t="s">
        <v>177</v>
      </c>
      <c r="C64" s="220"/>
      <c r="D64" s="220"/>
      <c r="E64" s="221" t="s">
        <v>178</v>
      </c>
      <c r="F64" s="221"/>
      <c r="G64" s="221"/>
      <c r="H64" s="48" t="s">
        <v>72</v>
      </c>
      <c r="I64" s="28"/>
      <c r="J64" s="27">
        <v>5</v>
      </c>
      <c r="K64" s="25">
        <f t="shared" si="3"/>
        <v>0</v>
      </c>
    </row>
    <row r="65" spans="1:11" ht="129" hidden="1" customHeight="1">
      <c r="A65" s="40">
        <v>8.1</v>
      </c>
      <c r="B65" s="220" t="s">
        <v>179</v>
      </c>
      <c r="C65" s="220"/>
      <c r="D65" s="220"/>
      <c r="E65" s="221" t="s">
        <v>180</v>
      </c>
      <c r="F65" s="221"/>
      <c r="G65" s="221"/>
      <c r="H65" s="48" t="s">
        <v>72</v>
      </c>
      <c r="I65" s="28"/>
      <c r="J65" s="27">
        <v>4</v>
      </c>
      <c r="K65" s="25">
        <f t="shared" si="3"/>
        <v>0</v>
      </c>
    </row>
    <row r="66" spans="1:11" ht="121.5" hidden="1" customHeight="1">
      <c r="A66" s="40">
        <v>8.11</v>
      </c>
      <c r="B66" s="220" t="s">
        <v>181</v>
      </c>
      <c r="C66" s="220"/>
      <c r="D66" s="220"/>
      <c r="E66" s="221" t="s">
        <v>182</v>
      </c>
      <c r="F66" s="221"/>
      <c r="G66" s="221"/>
      <c r="H66" s="48" t="s">
        <v>72</v>
      </c>
      <c r="I66" s="28"/>
      <c r="J66" s="27">
        <v>6</v>
      </c>
      <c r="K66" s="25">
        <f t="shared" si="3"/>
        <v>0</v>
      </c>
    </row>
    <row r="67" spans="1:11" ht="121.5" hidden="1" customHeight="1">
      <c r="A67" s="40">
        <v>8.1199999999999992</v>
      </c>
      <c r="B67" s="220" t="s">
        <v>183</v>
      </c>
      <c r="C67" s="220"/>
      <c r="D67" s="220"/>
      <c r="E67" s="221" t="s">
        <v>184</v>
      </c>
      <c r="F67" s="221"/>
      <c r="G67" s="221"/>
      <c r="H67" s="48" t="s">
        <v>72</v>
      </c>
      <c r="I67" s="28"/>
      <c r="J67" s="27">
        <v>8</v>
      </c>
      <c r="K67" s="25">
        <f t="shared" si="3"/>
        <v>0</v>
      </c>
    </row>
    <row r="68" spans="1:11" ht="16.5" thickBot="1">
      <c r="A68" s="222"/>
      <c r="B68" s="223"/>
      <c r="C68" s="223"/>
      <c r="D68" s="223"/>
      <c r="E68" s="223"/>
      <c r="F68" s="223"/>
      <c r="G68" s="223"/>
      <c r="H68" s="223"/>
      <c r="I68" s="223"/>
      <c r="J68" s="223"/>
      <c r="K68" s="223"/>
    </row>
    <row r="69" spans="1:11" ht="28.5" customHeight="1" thickBot="1">
      <c r="A69" s="17" t="s">
        <v>185</v>
      </c>
      <c r="B69" s="6"/>
      <c r="C69" s="6"/>
      <c r="D69" s="6"/>
      <c r="E69" s="6"/>
      <c r="F69" s="6"/>
      <c r="G69" s="6"/>
      <c r="H69" s="75"/>
      <c r="I69" s="75"/>
      <c r="J69" s="75"/>
      <c r="K69" s="75">
        <f>SUM(K8:K67)</f>
        <v>1202.8</v>
      </c>
    </row>
  </sheetData>
  <mergeCells count="135">
    <mergeCell ref="B66:D66"/>
    <mergeCell ref="E66:G66"/>
    <mergeCell ref="B67:D67"/>
    <mergeCell ref="E67:G67"/>
    <mergeCell ref="A68:K68"/>
    <mergeCell ref="B63:D63"/>
    <mergeCell ref="E63:G63"/>
    <mergeCell ref="B64:D64"/>
    <mergeCell ref="E64:G64"/>
    <mergeCell ref="B65:D65"/>
    <mergeCell ref="E65:G65"/>
    <mergeCell ref="B60:D60"/>
    <mergeCell ref="E60:G60"/>
    <mergeCell ref="B61:D61"/>
    <mergeCell ref="E61:G61"/>
    <mergeCell ref="B62:D62"/>
    <mergeCell ref="E62:G62"/>
    <mergeCell ref="B57:D57"/>
    <mergeCell ref="E57:G57"/>
    <mergeCell ref="B58:D58"/>
    <mergeCell ref="E58:G58"/>
    <mergeCell ref="B59:D59"/>
    <mergeCell ref="E59:G59"/>
    <mergeCell ref="B54:D54"/>
    <mergeCell ref="E54:G54"/>
    <mergeCell ref="B55:D55"/>
    <mergeCell ref="E55:G55"/>
    <mergeCell ref="B56:D56"/>
    <mergeCell ref="E56:G56"/>
    <mergeCell ref="B51:D51"/>
    <mergeCell ref="E51:G51"/>
    <mergeCell ref="B52:D52"/>
    <mergeCell ref="E52:G52"/>
    <mergeCell ref="B53:D53"/>
    <mergeCell ref="E53:G53"/>
    <mergeCell ref="B48:D48"/>
    <mergeCell ref="E48:G48"/>
    <mergeCell ref="B49:D49"/>
    <mergeCell ref="E49:G49"/>
    <mergeCell ref="B50:D50"/>
    <mergeCell ref="E50:G50"/>
    <mergeCell ref="B45:D45"/>
    <mergeCell ref="E45:G45"/>
    <mergeCell ref="B46:D46"/>
    <mergeCell ref="E46:G46"/>
    <mergeCell ref="B47:D47"/>
    <mergeCell ref="E47:G47"/>
    <mergeCell ref="B42:D42"/>
    <mergeCell ref="E42:G42"/>
    <mergeCell ref="B43:D43"/>
    <mergeCell ref="E43:G43"/>
    <mergeCell ref="B44:D44"/>
    <mergeCell ref="E44:G44"/>
    <mergeCell ref="B39:D39"/>
    <mergeCell ref="E39:G39"/>
    <mergeCell ref="B40:D40"/>
    <mergeCell ref="E40:G40"/>
    <mergeCell ref="B41:D41"/>
    <mergeCell ref="E41:G41"/>
    <mergeCell ref="B36:D36"/>
    <mergeCell ref="E36:G36"/>
    <mergeCell ref="B37:D37"/>
    <mergeCell ref="E37:G37"/>
    <mergeCell ref="B38:D38"/>
    <mergeCell ref="E38:G38"/>
    <mergeCell ref="B33:D33"/>
    <mergeCell ref="E33:G33"/>
    <mergeCell ref="B34:D34"/>
    <mergeCell ref="E34:G34"/>
    <mergeCell ref="B35:D35"/>
    <mergeCell ref="E35:G35"/>
    <mergeCell ref="B30:D30"/>
    <mergeCell ref="E30:G30"/>
    <mergeCell ref="B31:D31"/>
    <mergeCell ref="E31:G31"/>
    <mergeCell ref="B32:D32"/>
    <mergeCell ref="E32:G32"/>
    <mergeCell ref="B27:D27"/>
    <mergeCell ref="E27:G27"/>
    <mergeCell ref="B28:D28"/>
    <mergeCell ref="E28:G28"/>
    <mergeCell ref="B29:D29"/>
    <mergeCell ref="E29:G29"/>
    <mergeCell ref="B24:D24"/>
    <mergeCell ref="E24:G24"/>
    <mergeCell ref="B25:D25"/>
    <mergeCell ref="E25:G25"/>
    <mergeCell ref="B26:D26"/>
    <mergeCell ref="E26:G26"/>
    <mergeCell ref="B21:D21"/>
    <mergeCell ref="E21:G21"/>
    <mergeCell ref="B22:D22"/>
    <mergeCell ref="E22:G22"/>
    <mergeCell ref="B23:D23"/>
    <mergeCell ref="E23:G23"/>
    <mergeCell ref="B18:D18"/>
    <mergeCell ref="E18:G18"/>
    <mergeCell ref="B19:D19"/>
    <mergeCell ref="E19:G19"/>
    <mergeCell ref="B20:D20"/>
    <mergeCell ref="E20:G20"/>
    <mergeCell ref="B16:D16"/>
    <mergeCell ref="E16:G16"/>
    <mergeCell ref="B17:D17"/>
    <mergeCell ref="E17:G17"/>
    <mergeCell ref="B13:D13"/>
    <mergeCell ref="E13:G13"/>
    <mergeCell ref="B14:D14"/>
    <mergeCell ref="E14:G14"/>
    <mergeCell ref="B15:D15"/>
    <mergeCell ref="E15:G15"/>
    <mergeCell ref="B10:D10"/>
    <mergeCell ref="E10:G10"/>
    <mergeCell ref="B11:D11"/>
    <mergeCell ref="E11:G11"/>
    <mergeCell ref="B12:D12"/>
    <mergeCell ref="E12:G12"/>
    <mergeCell ref="B7:D7"/>
    <mergeCell ref="E7:G7"/>
    <mergeCell ref="B8:D8"/>
    <mergeCell ref="E8:G8"/>
    <mergeCell ref="B9:D9"/>
    <mergeCell ref="E9:G9"/>
    <mergeCell ref="A4:B4"/>
    <mergeCell ref="C4:D4"/>
    <mergeCell ref="F4:G4"/>
    <mergeCell ref="I4:K4"/>
    <mergeCell ref="B6:D6"/>
    <mergeCell ref="E6:G6"/>
    <mergeCell ref="A1:K1"/>
    <mergeCell ref="A2:K2"/>
    <mergeCell ref="A3:B3"/>
    <mergeCell ref="C3:D3"/>
    <mergeCell ref="F3:G3"/>
    <mergeCell ref="I3:K3"/>
  </mergeCells>
  <printOptions horizontalCentered="1" verticalCentered="1"/>
  <pageMargins left="0" right="0" top="0" bottom="0" header="0" footer="0"/>
  <pageSetup scale="7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46"/>
  <dimension ref="A1:K69"/>
  <sheetViews>
    <sheetView view="pageBreakPreview" zoomScale="80" zoomScaleNormal="50" zoomScaleSheetLayoutView="80" workbookViewId="0">
      <selection activeCell="E8" sqref="E8:G8"/>
    </sheetView>
  </sheetViews>
  <sheetFormatPr defaultRowHeight="21"/>
  <cols>
    <col min="1" max="1" width="6.42578125" style="18" customWidth="1"/>
    <col min="2" max="2" width="18.85546875" style="1" customWidth="1"/>
    <col min="3" max="3" width="11.85546875" style="1" customWidth="1"/>
    <col min="4" max="4" width="21.5703125" style="1" customWidth="1"/>
    <col min="5" max="5" width="19.42578125" style="1" customWidth="1"/>
    <col min="6" max="6" width="12.85546875" style="1" customWidth="1"/>
    <col min="7" max="7" width="10.5703125" style="1" customWidth="1"/>
    <col min="8" max="8" width="12" style="7" customWidth="1"/>
    <col min="9" max="9" width="10.85546875" style="1" customWidth="1"/>
    <col min="10" max="10" width="10.42578125" style="1" customWidth="1"/>
    <col min="11" max="11" width="13.42578125" style="1" customWidth="1"/>
  </cols>
  <sheetData>
    <row r="1" spans="1:11" ht="79.5" customHeight="1">
      <c r="A1" s="165" t="s">
        <v>0</v>
      </c>
      <c r="B1" s="165"/>
      <c r="C1" s="165"/>
      <c r="D1" s="165"/>
      <c r="E1" s="165"/>
      <c r="F1" s="165"/>
      <c r="G1" s="165"/>
      <c r="H1" s="165"/>
      <c r="I1" s="165"/>
      <c r="J1" s="165"/>
      <c r="K1" s="165"/>
    </row>
    <row r="2" spans="1:11" ht="33.75" customHeight="1">
      <c r="A2" s="166" t="s">
        <v>41</v>
      </c>
      <c r="B2" s="166"/>
      <c r="C2" s="166"/>
      <c r="D2" s="166"/>
      <c r="E2" s="166"/>
      <c r="F2" s="166"/>
      <c r="G2" s="166"/>
      <c r="H2" s="166"/>
      <c r="I2" s="166"/>
      <c r="J2" s="166"/>
      <c r="K2" s="166"/>
    </row>
    <row r="3" spans="1:11" ht="34.5" customHeight="1">
      <c r="A3" s="264" t="s">
        <v>213</v>
      </c>
      <c r="B3" s="265"/>
      <c r="C3" s="266" t="s">
        <v>22</v>
      </c>
      <c r="D3" s="267"/>
      <c r="E3" s="37" t="s">
        <v>44</v>
      </c>
      <c r="F3" s="271" t="s">
        <v>45</v>
      </c>
      <c r="G3" s="272"/>
      <c r="H3" s="35" t="s">
        <v>46</v>
      </c>
      <c r="I3" s="266" t="s">
        <v>47</v>
      </c>
      <c r="J3" s="270"/>
      <c r="K3" s="267"/>
    </row>
    <row r="4" spans="1:11" ht="39.75" customHeight="1">
      <c r="A4" s="264" t="s">
        <v>215</v>
      </c>
      <c r="B4" s="265"/>
      <c r="C4" s="266">
        <v>116</v>
      </c>
      <c r="D4" s="267"/>
      <c r="E4" s="38" t="s">
        <v>49</v>
      </c>
      <c r="F4" s="268" t="s">
        <v>50</v>
      </c>
      <c r="G4" s="269"/>
      <c r="H4" s="36" t="s">
        <v>216</v>
      </c>
      <c r="I4" s="266">
        <v>11</v>
      </c>
      <c r="J4" s="270"/>
      <c r="K4" s="267"/>
    </row>
    <row r="5" spans="1:11" ht="23.25">
      <c r="A5" s="10"/>
      <c r="B5" s="4"/>
      <c r="C5" s="4"/>
      <c r="D5" s="4"/>
      <c r="E5" s="4"/>
      <c r="F5"/>
      <c r="G5"/>
      <c r="H5" s="8"/>
      <c r="I5" s="5"/>
      <c r="J5" s="2"/>
    </row>
    <row r="6" spans="1:11" ht="31.5" customHeight="1">
      <c r="A6" s="11" t="s">
        <v>52</v>
      </c>
      <c r="B6" s="161" t="s">
        <v>53</v>
      </c>
      <c r="C6" s="162"/>
      <c r="D6" s="163"/>
      <c r="E6" s="164" t="s">
        <v>54</v>
      </c>
      <c r="F6" s="164"/>
      <c r="G6" s="164"/>
      <c r="H6" s="24" t="s">
        <v>55</v>
      </c>
      <c r="I6" s="24" t="s">
        <v>56</v>
      </c>
      <c r="J6" s="24" t="s">
        <v>57</v>
      </c>
      <c r="K6" s="24" t="s">
        <v>58</v>
      </c>
    </row>
    <row r="7" spans="1:11" ht="30" hidden="1" customHeight="1">
      <c r="A7" s="13">
        <v>1</v>
      </c>
      <c r="B7" s="174" t="s">
        <v>59</v>
      </c>
      <c r="C7" s="174"/>
      <c r="D7" s="174"/>
      <c r="E7" s="174" t="s">
        <v>60</v>
      </c>
      <c r="F7" s="174"/>
      <c r="G7" s="174"/>
      <c r="H7" s="9"/>
      <c r="I7" s="3"/>
      <c r="J7" s="3"/>
      <c r="K7" s="3"/>
    </row>
    <row r="8" spans="1:11" ht="116.25" hidden="1" customHeight="1">
      <c r="A8" s="12">
        <v>1.1000000000000001</v>
      </c>
      <c r="B8" s="175" t="s">
        <v>61</v>
      </c>
      <c r="C8" s="176"/>
      <c r="D8" s="177"/>
      <c r="E8" s="178" t="s">
        <v>62</v>
      </c>
      <c r="F8" s="179"/>
      <c r="G8" s="180"/>
      <c r="H8" s="46" t="s">
        <v>63</v>
      </c>
      <c r="I8" s="28"/>
      <c r="J8" s="27">
        <v>15</v>
      </c>
      <c r="K8" s="25">
        <f>J8*I8</f>
        <v>0</v>
      </c>
    </row>
    <row r="9" spans="1:11" ht="126.75" hidden="1" customHeight="1">
      <c r="A9" s="12">
        <v>1.2</v>
      </c>
      <c r="B9" s="196" t="s">
        <v>64</v>
      </c>
      <c r="C9" s="196"/>
      <c r="D9" s="196"/>
      <c r="E9" s="197" t="s">
        <v>65</v>
      </c>
      <c r="F9" s="197"/>
      <c r="G9" s="197"/>
      <c r="H9" s="46" t="s">
        <v>63</v>
      </c>
      <c r="I9" s="28"/>
      <c r="J9" s="27">
        <v>15</v>
      </c>
      <c r="K9" s="25">
        <f>J9*I9</f>
        <v>0</v>
      </c>
    </row>
    <row r="10" spans="1:11" ht="25.5" customHeight="1">
      <c r="A10" s="13">
        <v>2</v>
      </c>
      <c r="B10" s="262" t="s">
        <v>66</v>
      </c>
      <c r="C10" s="262"/>
      <c r="D10" s="262"/>
      <c r="E10" s="262" t="s">
        <v>67</v>
      </c>
      <c r="F10" s="262"/>
      <c r="G10" s="262"/>
      <c r="H10" s="47"/>
      <c r="I10" s="9"/>
      <c r="J10" s="26"/>
      <c r="K10" s="26"/>
    </row>
    <row r="11" spans="1:11" ht="101.25" customHeight="1">
      <c r="A11" s="12">
        <v>2.1</v>
      </c>
      <c r="B11" s="175" t="s">
        <v>68</v>
      </c>
      <c r="C11" s="176"/>
      <c r="D11" s="177"/>
      <c r="E11" s="178" t="s">
        <v>69</v>
      </c>
      <c r="F11" s="179"/>
      <c r="G11" s="180"/>
      <c r="H11" s="46" t="s">
        <v>63</v>
      </c>
      <c r="I11" s="28">
        <f>4*6.4</f>
        <v>25.6</v>
      </c>
      <c r="J11" s="27">
        <v>4</v>
      </c>
      <c r="K11" s="25">
        <f t="shared" ref="K11:K16" si="0">J11*I11</f>
        <v>102.4</v>
      </c>
    </row>
    <row r="12" spans="1:11" ht="104.25" hidden="1" customHeight="1">
      <c r="A12" s="14">
        <v>2.2000000000000002</v>
      </c>
      <c r="B12" s="175" t="s">
        <v>70</v>
      </c>
      <c r="C12" s="176"/>
      <c r="D12" s="177"/>
      <c r="E12" s="178" t="s">
        <v>71</v>
      </c>
      <c r="F12" s="179"/>
      <c r="G12" s="180"/>
      <c r="H12" s="48" t="s">
        <v>72</v>
      </c>
      <c r="I12" s="28"/>
      <c r="J12" s="27">
        <v>8</v>
      </c>
      <c r="K12" s="25">
        <f t="shared" si="0"/>
        <v>0</v>
      </c>
    </row>
    <row r="13" spans="1:11" ht="93" customHeight="1">
      <c r="A13" s="14">
        <v>2.2999999999999998</v>
      </c>
      <c r="B13" s="175" t="s">
        <v>73</v>
      </c>
      <c r="C13" s="176"/>
      <c r="D13" s="177"/>
      <c r="E13" s="178" t="s">
        <v>74</v>
      </c>
      <c r="F13" s="179"/>
      <c r="G13" s="180"/>
      <c r="H13" s="48" t="s">
        <v>72</v>
      </c>
      <c r="I13" s="28">
        <f>ROUNDUP((5/1.5)*6.4,0.5)</f>
        <v>22</v>
      </c>
      <c r="J13" s="27">
        <v>11</v>
      </c>
      <c r="K13" s="25">
        <f t="shared" si="0"/>
        <v>242</v>
      </c>
    </row>
    <row r="14" spans="1:11" ht="157.5" customHeight="1">
      <c r="A14" s="14">
        <v>2.4</v>
      </c>
      <c r="B14" s="175" t="s">
        <v>75</v>
      </c>
      <c r="C14" s="176"/>
      <c r="D14" s="177"/>
      <c r="E14" s="178" t="s">
        <v>76</v>
      </c>
      <c r="F14" s="179"/>
      <c r="G14" s="180"/>
      <c r="H14" s="46" t="s">
        <v>63</v>
      </c>
      <c r="I14" s="28">
        <f>4.5*6.5</f>
        <v>29.25</v>
      </c>
      <c r="J14" s="27">
        <v>15</v>
      </c>
      <c r="K14" s="25">
        <f t="shared" si="0"/>
        <v>438.75</v>
      </c>
    </row>
    <row r="15" spans="1:11" ht="84" hidden="1" customHeight="1">
      <c r="A15" s="12">
        <v>2.5</v>
      </c>
      <c r="B15" s="175" t="s">
        <v>77</v>
      </c>
      <c r="C15" s="176"/>
      <c r="D15" s="177"/>
      <c r="E15" s="178" t="s">
        <v>78</v>
      </c>
      <c r="F15" s="179"/>
      <c r="G15" s="180"/>
      <c r="H15" s="46" t="s">
        <v>63</v>
      </c>
      <c r="I15" s="28"/>
      <c r="J15" s="27">
        <v>18</v>
      </c>
      <c r="K15" s="25">
        <f t="shared" si="0"/>
        <v>0</v>
      </c>
    </row>
    <row r="16" spans="1:11" ht="131.44999999999999" hidden="1" customHeight="1">
      <c r="A16" s="14">
        <v>2.6</v>
      </c>
      <c r="B16" s="175" t="s">
        <v>79</v>
      </c>
      <c r="C16" s="176"/>
      <c r="D16" s="177"/>
      <c r="E16" s="178" t="s">
        <v>80</v>
      </c>
      <c r="F16" s="179"/>
      <c r="G16" s="180"/>
      <c r="H16" s="46" t="s">
        <v>63</v>
      </c>
      <c r="I16" s="28"/>
      <c r="J16" s="27">
        <v>10</v>
      </c>
      <c r="K16" s="25">
        <f t="shared" si="0"/>
        <v>0</v>
      </c>
    </row>
    <row r="17" spans="1:11" ht="30" hidden="1" customHeight="1">
      <c r="A17" s="15">
        <v>3</v>
      </c>
      <c r="B17" s="263" t="s">
        <v>81</v>
      </c>
      <c r="C17" s="263"/>
      <c r="D17" s="263"/>
      <c r="E17" s="262" t="s">
        <v>82</v>
      </c>
      <c r="F17" s="262"/>
      <c r="G17" s="262"/>
      <c r="H17" s="47"/>
      <c r="I17" s="29"/>
      <c r="J17" s="26"/>
      <c r="K17" s="26"/>
    </row>
    <row r="18" spans="1:11" ht="90" hidden="1" customHeight="1">
      <c r="A18" s="12">
        <v>3.1</v>
      </c>
      <c r="B18" s="175" t="s">
        <v>83</v>
      </c>
      <c r="C18" s="176"/>
      <c r="D18" s="177"/>
      <c r="E18" s="178" t="s">
        <v>84</v>
      </c>
      <c r="F18" s="179"/>
      <c r="G18" s="180"/>
      <c r="H18" s="46" t="s">
        <v>85</v>
      </c>
      <c r="I18" s="28"/>
      <c r="J18" s="27">
        <v>50</v>
      </c>
      <c r="K18" s="25">
        <f t="shared" ref="K18:K23" si="1">J18*I18</f>
        <v>0</v>
      </c>
    </row>
    <row r="19" spans="1:11" ht="108.6" hidden="1" customHeight="1">
      <c r="A19" s="12">
        <v>3.2</v>
      </c>
      <c r="B19" s="175" t="s">
        <v>86</v>
      </c>
      <c r="C19" s="176"/>
      <c r="D19" s="177"/>
      <c r="E19" s="178" t="s">
        <v>87</v>
      </c>
      <c r="F19" s="179"/>
      <c r="G19" s="180"/>
      <c r="H19" s="46" t="s">
        <v>63</v>
      </c>
      <c r="I19" s="28"/>
      <c r="J19" s="27">
        <v>10</v>
      </c>
      <c r="K19" s="25">
        <f t="shared" si="1"/>
        <v>0</v>
      </c>
    </row>
    <row r="20" spans="1:11" ht="116.1" hidden="1" customHeight="1">
      <c r="A20" s="12">
        <v>3.3</v>
      </c>
      <c r="B20" s="175" t="s">
        <v>88</v>
      </c>
      <c r="C20" s="176"/>
      <c r="D20" s="177"/>
      <c r="E20" s="178" t="s">
        <v>89</v>
      </c>
      <c r="F20" s="179"/>
      <c r="G20" s="180"/>
      <c r="H20" s="46" t="s">
        <v>63</v>
      </c>
      <c r="I20" s="28"/>
      <c r="J20" s="27">
        <v>60</v>
      </c>
      <c r="K20" s="25">
        <f t="shared" si="1"/>
        <v>0</v>
      </c>
    </row>
    <row r="21" spans="1:11" ht="91.5" hidden="1" customHeight="1">
      <c r="A21" s="53">
        <v>3.4</v>
      </c>
      <c r="B21" s="175" t="s">
        <v>90</v>
      </c>
      <c r="C21" s="176"/>
      <c r="D21" s="177"/>
      <c r="E21" s="178" t="s">
        <v>91</v>
      </c>
      <c r="F21" s="179"/>
      <c r="G21" s="180"/>
      <c r="H21" s="48" t="s">
        <v>85</v>
      </c>
      <c r="I21" s="28"/>
      <c r="J21" s="27">
        <v>25</v>
      </c>
      <c r="K21" s="25">
        <f t="shared" si="1"/>
        <v>0</v>
      </c>
    </row>
    <row r="22" spans="1:11" ht="119.1" hidden="1" customHeight="1">
      <c r="A22" s="34">
        <v>3.5</v>
      </c>
      <c r="B22" s="175" t="s">
        <v>92</v>
      </c>
      <c r="C22" s="176"/>
      <c r="D22" s="177"/>
      <c r="E22" s="178" t="s">
        <v>93</v>
      </c>
      <c r="F22" s="179"/>
      <c r="G22" s="180"/>
      <c r="H22" s="46" t="s">
        <v>63</v>
      </c>
      <c r="I22" s="28"/>
      <c r="J22" s="27">
        <v>50</v>
      </c>
      <c r="K22" s="25">
        <f t="shared" si="1"/>
        <v>0</v>
      </c>
    </row>
    <row r="23" spans="1:11" ht="91.5" hidden="1" customHeight="1">
      <c r="A23" s="34">
        <v>3.6</v>
      </c>
      <c r="B23" s="175" t="s">
        <v>94</v>
      </c>
      <c r="C23" s="176"/>
      <c r="D23" s="177"/>
      <c r="E23" s="178" t="s">
        <v>95</v>
      </c>
      <c r="F23" s="179"/>
      <c r="G23" s="180"/>
      <c r="H23" s="48" t="s">
        <v>85</v>
      </c>
      <c r="I23" s="28"/>
      <c r="J23" s="27">
        <v>25</v>
      </c>
      <c r="K23" s="25">
        <f t="shared" si="1"/>
        <v>0</v>
      </c>
    </row>
    <row r="24" spans="1:11" ht="28.5" hidden="1" customHeight="1">
      <c r="A24" s="16">
        <v>4</v>
      </c>
      <c r="B24" s="262" t="s">
        <v>96</v>
      </c>
      <c r="C24" s="262"/>
      <c r="D24" s="262"/>
      <c r="E24" s="262" t="s">
        <v>97</v>
      </c>
      <c r="F24" s="262"/>
      <c r="G24" s="262"/>
      <c r="H24" s="47"/>
      <c r="I24" s="29"/>
      <c r="J24" s="26"/>
      <c r="K24" s="26"/>
    </row>
    <row r="25" spans="1:11" ht="148.5" hidden="1" customHeight="1">
      <c r="A25" s="77">
        <v>4.0999999999999996</v>
      </c>
      <c r="B25" s="175" t="s">
        <v>98</v>
      </c>
      <c r="C25" s="176"/>
      <c r="D25" s="177"/>
      <c r="E25" s="178" t="s">
        <v>99</v>
      </c>
      <c r="F25" s="179"/>
      <c r="G25" s="180"/>
      <c r="H25" s="46" t="s">
        <v>63</v>
      </c>
      <c r="I25" s="28"/>
      <c r="J25" s="27">
        <v>110</v>
      </c>
      <c r="K25" s="25">
        <f>J25*I25</f>
        <v>0</v>
      </c>
    </row>
    <row r="26" spans="1:11" ht="112.5" hidden="1" customHeight="1">
      <c r="A26" s="14">
        <v>4.2</v>
      </c>
      <c r="B26" s="175" t="s">
        <v>100</v>
      </c>
      <c r="C26" s="176"/>
      <c r="D26" s="177"/>
      <c r="E26" s="178" t="s">
        <v>101</v>
      </c>
      <c r="F26" s="179"/>
      <c r="G26" s="180"/>
      <c r="H26" s="46" t="s">
        <v>63</v>
      </c>
      <c r="I26" s="28"/>
      <c r="J26" s="27">
        <v>90</v>
      </c>
      <c r="K26" s="25">
        <f>J26*I26</f>
        <v>0</v>
      </c>
    </row>
    <row r="27" spans="1:11" ht="89.1" hidden="1" customHeight="1">
      <c r="A27" s="54">
        <v>4.3</v>
      </c>
      <c r="B27" s="175" t="s">
        <v>102</v>
      </c>
      <c r="C27" s="176"/>
      <c r="D27" s="177"/>
      <c r="E27" s="178" t="s">
        <v>103</v>
      </c>
      <c r="F27" s="179"/>
      <c r="G27" s="180"/>
      <c r="H27" s="46" t="s">
        <v>63</v>
      </c>
      <c r="I27" s="28"/>
      <c r="J27" s="27">
        <v>90</v>
      </c>
      <c r="K27" s="25">
        <f>J27*I27</f>
        <v>0</v>
      </c>
    </row>
    <row r="28" spans="1:11" ht="97.5" hidden="1" customHeight="1">
      <c r="A28" s="14">
        <v>4.4000000000000004</v>
      </c>
      <c r="B28" s="175" t="s">
        <v>104</v>
      </c>
      <c r="C28" s="176"/>
      <c r="D28" s="177"/>
      <c r="E28" s="178" t="s">
        <v>105</v>
      </c>
      <c r="F28" s="179"/>
      <c r="G28" s="180"/>
      <c r="H28" s="49" t="s">
        <v>106</v>
      </c>
      <c r="I28" s="28"/>
      <c r="J28" s="27">
        <v>8</v>
      </c>
      <c r="K28" s="25">
        <f>J28*I28</f>
        <v>0</v>
      </c>
    </row>
    <row r="29" spans="1:11" ht="137.25" hidden="1" customHeight="1">
      <c r="A29" s="14">
        <v>4.5</v>
      </c>
      <c r="B29" s="175" t="s">
        <v>107</v>
      </c>
      <c r="C29" s="176"/>
      <c r="D29" s="177"/>
      <c r="E29" s="178" t="s">
        <v>108</v>
      </c>
      <c r="F29" s="179"/>
      <c r="G29" s="180"/>
      <c r="H29" s="49" t="s">
        <v>106</v>
      </c>
      <c r="I29" s="28"/>
      <c r="J29" s="27">
        <v>35</v>
      </c>
      <c r="K29" s="25">
        <f>J29*I29</f>
        <v>0</v>
      </c>
    </row>
    <row r="30" spans="1:11" ht="33" hidden="1" customHeight="1">
      <c r="A30" s="16">
        <v>5</v>
      </c>
      <c r="B30" s="262" t="s">
        <v>109</v>
      </c>
      <c r="C30" s="262"/>
      <c r="D30" s="262"/>
      <c r="E30" s="262" t="s">
        <v>110</v>
      </c>
      <c r="F30" s="262"/>
      <c r="G30" s="262"/>
      <c r="H30" s="47"/>
      <c r="I30" s="30"/>
      <c r="J30" s="26"/>
      <c r="K30" s="26"/>
    </row>
    <row r="31" spans="1:11" ht="167.25" hidden="1" customHeight="1">
      <c r="A31" s="55">
        <v>5.0999999999999996</v>
      </c>
      <c r="B31" s="196" t="s">
        <v>111</v>
      </c>
      <c r="C31" s="196"/>
      <c r="D31" s="196"/>
      <c r="E31" s="197" t="s">
        <v>112</v>
      </c>
      <c r="F31" s="197"/>
      <c r="G31" s="197"/>
      <c r="H31" s="48" t="s">
        <v>72</v>
      </c>
      <c r="I31" s="28"/>
      <c r="J31" s="27">
        <v>10</v>
      </c>
      <c r="K31" s="25">
        <f>J31*I31</f>
        <v>0</v>
      </c>
    </row>
    <row r="32" spans="1:11" ht="135" hidden="1" customHeight="1">
      <c r="A32" s="14">
        <v>5.2</v>
      </c>
      <c r="B32" s="196" t="s">
        <v>113</v>
      </c>
      <c r="C32" s="196"/>
      <c r="D32" s="196"/>
      <c r="E32" s="258" t="s">
        <v>114</v>
      </c>
      <c r="F32" s="258"/>
      <c r="G32" s="258"/>
      <c r="H32" s="48" t="s">
        <v>63</v>
      </c>
      <c r="I32" s="28"/>
      <c r="J32" s="27">
        <v>35</v>
      </c>
      <c r="K32" s="25">
        <f>J32*I32</f>
        <v>0</v>
      </c>
    </row>
    <row r="33" spans="1:11" ht="33" customHeight="1">
      <c r="A33" s="41">
        <v>6</v>
      </c>
      <c r="B33" s="259" t="s">
        <v>115</v>
      </c>
      <c r="C33" s="260"/>
      <c r="D33" s="261"/>
      <c r="E33" s="259" t="s">
        <v>116</v>
      </c>
      <c r="F33" s="260"/>
      <c r="G33" s="261"/>
      <c r="H33" s="50"/>
      <c r="I33" s="30"/>
      <c r="J33" s="26"/>
      <c r="K33" s="26"/>
    </row>
    <row r="34" spans="1:11" ht="112.5" hidden="1" customHeight="1">
      <c r="A34" s="54">
        <v>6.1</v>
      </c>
      <c r="B34" s="175" t="s">
        <v>117</v>
      </c>
      <c r="C34" s="176"/>
      <c r="D34" s="177"/>
      <c r="E34" s="178" t="s">
        <v>118</v>
      </c>
      <c r="F34" s="179"/>
      <c r="G34" s="180"/>
      <c r="H34" s="46" t="s">
        <v>85</v>
      </c>
      <c r="I34" s="28"/>
      <c r="J34" s="27">
        <v>200</v>
      </c>
      <c r="K34" s="25">
        <f>J34*I34</f>
        <v>0</v>
      </c>
    </row>
    <row r="35" spans="1:11" ht="113.25" hidden="1" customHeight="1">
      <c r="A35" s="54">
        <v>6.2</v>
      </c>
      <c r="B35" s="175" t="s">
        <v>119</v>
      </c>
      <c r="C35" s="176"/>
      <c r="D35" s="177"/>
      <c r="E35" s="178" t="s">
        <v>120</v>
      </c>
      <c r="F35" s="179"/>
      <c r="G35" s="180"/>
      <c r="H35" s="48" t="s">
        <v>85</v>
      </c>
      <c r="I35" s="28"/>
      <c r="J35" s="27">
        <v>200</v>
      </c>
      <c r="K35" s="25">
        <f>J35*I35</f>
        <v>0</v>
      </c>
    </row>
    <row r="36" spans="1:11" ht="113.25" hidden="1" customHeight="1">
      <c r="A36" s="12">
        <v>6.3</v>
      </c>
      <c r="B36" s="196" t="s">
        <v>121</v>
      </c>
      <c r="C36" s="196"/>
      <c r="D36" s="196"/>
      <c r="E36" s="197" t="s">
        <v>122</v>
      </c>
      <c r="F36" s="197"/>
      <c r="G36" s="197"/>
      <c r="H36" s="48" t="s">
        <v>85</v>
      </c>
      <c r="I36" s="28"/>
      <c r="J36" s="27">
        <v>250</v>
      </c>
      <c r="K36" s="25">
        <f t="shared" ref="K36:K54" si="2">J36*I36</f>
        <v>0</v>
      </c>
    </row>
    <row r="37" spans="1:11" ht="113.25" customHeight="1">
      <c r="A37" s="12">
        <v>6.4</v>
      </c>
      <c r="B37" s="196" t="s">
        <v>123</v>
      </c>
      <c r="C37" s="196"/>
      <c r="D37" s="196"/>
      <c r="E37" s="197" t="s">
        <v>124</v>
      </c>
      <c r="F37" s="197"/>
      <c r="G37" s="197"/>
      <c r="H37" s="48" t="s">
        <v>85</v>
      </c>
      <c r="I37" s="28">
        <v>1</v>
      </c>
      <c r="J37" s="27">
        <v>210</v>
      </c>
      <c r="K37" s="25">
        <f t="shared" si="2"/>
        <v>210</v>
      </c>
    </row>
    <row r="38" spans="1:11" ht="113.25" hidden="1" customHeight="1">
      <c r="A38" s="54">
        <v>6.5</v>
      </c>
      <c r="B38" s="196" t="s">
        <v>125</v>
      </c>
      <c r="C38" s="196"/>
      <c r="D38" s="196"/>
      <c r="E38" s="197" t="s">
        <v>126</v>
      </c>
      <c r="F38" s="197"/>
      <c r="G38" s="197"/>
      <c r="H38" s="48" t="s">
        <v>72</v>
      </c>
      <c r="I38" s="28"/>
      <c r="J38" s="27">
        <v>15</v>
      </c>
      <c r="K38" s="25">
        <f t="shared" si="2"/>
        <v>0</v>
      </c>
    </row>
    <row r="39" spans="1:11" ht="87.75" hidden="1" customHeight="1">
      <c r="A39" s="54">
        <v>6.6</v>
      </c>
      <c r="B39" s="196" t="s">
        <v>127</v>
      </c>
      <c r="C39" s="196"/>
      <c r="D39" s="196"/>
      <c r="E39" s="197" t="s">
        <v>128</v>
      </c>
      <c r="F39" s="197"/>
      <c r="G39" s="197"/>
      <c r="H39" s="48" t="s">
        <v>85</v>
      </c>
      <c r="I39" s="28"/>
      <c r="J39" s="27">
        <v>30</v>
      </c>
      <c r="K39" s="25">
        <f t="shared" si="2"/>
        <v>0</v>
      </c>
    </row>
    <row r="40" spans="1:11" ht="113.25" hidden="1" customHeight="1">
      <c r="A40" s="12">
        <v>6.7</v>
      </c>
      <c r="B40" s="196" t="s">
        <v>129</v>
      </c>
      <c r="C40" s="196"/>
      <c r="D40" s="196"/>
      <c r="E40" s="197" t="s">
        <v>130</v>
      </c>
      <c r="F40" s="197"/>
      <c r="G40" s="197"/>
      <c r="H40" s="48" t="s">
        <v>72</v>
      </c>
      <c r="I40" s="28"/>
      <c r="J40" s="27">
        <v>20</v>
      </c>
      <c r="K40" s="25">
        <f t="shared" si="2"/>
        <v>0</v>
      </c>
    </row>
    <row r="41" spans="1:11" ht="137.1" hidden="1" customHeight="1">
      <c r="A41" s="12">
        <v>6.8</v>
      </c>
      <c r="B41" s="196" t="s">
        <v>131</v>
      </c>
      <c r="C41" s="196"/>
      <c r="D41" s="196"/>
      <c r="E41" s="197" t="s">
        <v>132</v>
      </c>
      <c r="F41" s="197"/>
      <c r="G41" s="197"/>
      <c r="H41" s="48" t="s">
        <v>85</v>
      </c>
      <c r="I41" s="28"/>
      <c r="J41" s="27">
        <v>175</v>
      </c>
      <c r="K41" s="25">
        <f t="shared" si="2"/>
        <v>0</v>
      </c>
    </row>
    <row r="42" spans="1:11" ht="72" hidden="1" customHeight="1">
      <c r="A42" s="12">
        <v>6.9</v>
      </c>
      <c r="B42" s="196" t="s">
        <v>133</v>
      </c>
      <c r="C42" s="196"/>
      <c r="D42" s="196"/>
      <c r="E42" s="197" t="s">
        <v>134</v>
      </c>
      <c r="F42" s="197"/>
      <c r="G42" s="197"/>
      <c r="H42" s="48" t="s">
        <v>85</v>
      </c>
      <c r="I42" s="28"/>
      <c r="J42" s="27">
        <v>35</v>
      </c>
      <c r="K42" s="25">
        <f t="shared" si="2"/>
        <v>0</v>
      </c>
    </row>
    <row r="43" spans="1:11" ht="75" hidden="1" customHeight="1">
      <c r="A43" s="57">
        <v>6.1</v>
      </c>
      <c r="B43" s="196" t="s">
        <v>135</v>
      </c>
      <c r="C43" s="196"/>
      <c r="D43" s="196"/>
      <c r="E43" s="197" t="s">
        <v>136</v>
      </c>
      <c r="F43" s="197"/>
      <c r="G43" s="197"/>
      <c r="H43" s="48" t="s">
        <v>85</v>
      </c>
      <c r="I43" s="28"/>
      <c r="J43" s="27">
        <v>20</v>
      </c>
      <c r="K43" s="25">
        <f t="shared" si="2"/>
        <v>0</v>
      </c>
    </row>
    <row r="44" spans="1:11" ht="57.75" hidden="1" customHeight="1">
      <c r="A44" s="40">
        <v>6.11</v>
      </c>
      <c r="B44" s="196" t="s">
        <v>137</v>
      </c>
      <c r="C44" s="196"/>
      <c r="D44" s="196"/>
      <c r="E44" s="197" t="s">
        <v>138</v>
      </c>
      <c r="F44" s="197"/>
      <c r="G44" s="197"/>
      <c r="H44" s="48" t="s">
        <v>85</v>
      </c>
      <c r="I44" s="28"/>
      <c r="J44" s="27">
        <v>120</v>
      </c>
      <c r="K44" s="25">
        <f t="shared" si="2"/>
        <v>0</v>
      </c>
    </row>
    <row r="45" spans="1:11" ht="111" hidden="1" customHeight="1">
      <c r="A45" s="57">
        <v>6.12</v>
      </c>
      <c r="B45" s="196" t="s">
        <v>139</v>
      </c>
      <c r="C45" s="196"/>
      <c r="D45" s="196"/>
      <c r="E45" s="197" t="s">
        <v>140</v>
      </c>
      <c r="F45" s="197"/>
      <c r="G45" s="197"/>
      <c r="H45" s="48" t="s">
        <v>85</v>
      </c>
      <c r="I45" s="28"/>
      <c r="J45" s="27">
        <v>90</v>
      </c>
      <c r="K45" s="25">
        <f t="shared" si="2"/>
        <v>0</v>
      </c>
    </row>
    <row r="46" spans="1:11" ht="106.35" hidden="1" customHeight="1">
      <c r="A46" s="57">
        <v>6.13</v>
      </c>
      <c r="B46" s="196" t="s">
        <v>141</v>
      </c>
      <c r="C46" s="196"/>
      <c r="D46" s="196"/>
      <c r="E46" s="197" t="s">
        <v>142</v>
      </c>
      <c r="F46" s="197"/>
      <c r="G46" s="197"/>
      <c r="H46" s="48" t="s">
        <v>85</v>
      </c>
      <c r="I46" s="28"/>
      <c r="J46" s="27">
        <v>90</v>
      </c>
      <c r="K46" s="25">
        <f t="shared" si="2"/>
        <v>0</v>
      </c>
    </row>
    <row r="47" spans="1:11" ht="97.35" hidden="1" customHeight="1">
      <c r="A47" s="40">
        <v>6.14</v>
      </c>
      <c r="B47" s="196" t="s">
        <v>143</v>
      </c>
      <c r="C47" s="196"/>
      <c r="D47" s="196"/>
      <c r="E47" s="212" t="s">
        <v>144</v>
      </c>
      <c r="F47" s="212"/>
      <c r="G47" s="212"/>
      <c r="H47" s="48" t="s">
        <v>85</v>
      </c>
      <c r="I47" s="28"/>
      <c r="J47" s="27">
        <v>220</v>
      </c>
      <c r="K47" s="25">
        <f t="shared" si="2"/>
        <v>0</v>
      </c>
    </row>
    <row r="48" spans="1:11" ht="113.45" hidden="1" customHeight="1">
      <c r="A48" s="57">
        <v>6.15</v>
      </c>
      <c r="B48" s="196" t="s">
        <v>145</v>
      </c>
      <c r="C48" s="196"/>
      <c r="D48" s="196"/>
      <c r="E48" s="197" t="s">
        <v>146</v>
      </c>
      <c r="F48" s="197"/>
      <c r="G48" s="197"/>
      <c r="H48" s="48" t="s">
        <v>85</v>
      </c>
      <c r="I48" s="28"/>
      <c r="J48" s="27">
        <v>120</v>
      </c>
      <c r="K48" s="25">
        <f t="shared" si="2"/>
        <v>0</v>
      </c>
    </row>
    <row r="49" spans="1:11" ht="97.5" hidden="1" customHeight="1">
      <c r="A49" s="40">
        <v>6.16</v>
      </c>
      <c r="B49" s="196" t="s">
        <v>147</v>
      </c>
      <c r="C49" s="196"/>
      <c r="D49" s="196"/>
      <c r="E49" s="212" t="s">
        <v>148</v>
      </c>
      <c r="F49" s="212"/>
      <c r="G49" s="212"/>
      <c r="H49" s="48" t="s">
        <v>85</v>
      </c>
      <c r="I49" s="28"/>
      <c r="J49" s="27">
        <v>175</v>
      </c>
      <c r="K49" s="25">
        <f t="shared" si="2"/>
        <v>0</v>
      </c>
    </row>
    <row r="50" spans="1:11" ht="110.1" hidden="1" customHeight="1">
      <c r="A50" s="40">
        <v>6.17</v>
      </c>
      <c r="B50" s="196" t="s">
        <v>149</v>
      </c>
      <c r="C50" s="196"/>
      <c r="D50" s="196"/>
      <c r="E50" s="197" t="s">
        <v>150</v>
      </c>
      <c r="F50" s="197"/>
      <c r="G50" s="197"/>
      <c r="H50" s="48" t="s">
        <v>85</v>
      </c>
      <c r="I50" s="28"/>
      <c r="J50" s="27">
        <v>185</v>
      </c>
      <c r="K50" s="25">
        <f t="shared" si="2"/>
        <v>0</v>
      </c>
    </row>
    <row r="51" spans="1:11" ht="138.6" hidden="1" customHeight="1">
      <c r="A51" s="40">
        <v>6.1800000000000104</v>
      </c>
      <c r="B51" s="196" t="s">
        <v>151</v>
      </c>
      <c r="C51" s="196"/>
      <c r="D51" s="196"/>
      <c r="E51" s="197" t="s">
        <v>152</v>
      </c>
      <c r="F51" s="197"/>
      <c r="G51" s="197"/>
      <c r="H51" s="48" t="s">
        <v>153</v>
      </c>
      <c r="I51" s="28"/>
      <c r="J51" s="27">
        <v>120</v>
      </c>
      <c r="K51" s="25">
        <f t="shared" si="2"/>
        <v>0</v>
      </c>
    </row>
    <row r="52" spans="1:11" ht="31.5" hidden="1" customHeight="1">
      <c r="A52" s="31">
        <v>7</v>
      </c>
      <c r="B52" s="248" t="s">
        <v>154</v>
      </c>
      <c r="C52" s="249"/>
      <c r="D52" s="250"/>
      <c r="E52" s="251" t="s">
        <v>155</v>
      </c>
      <c r="F52" s="251"/>
      <c r="G52" s="251"/>
      <c r="H52" s="51"/>
      <c r="I52" s="32"/>
      <c r="J52" s="32"/>
      <c r="K52" s="33"/>
    </row>
    <row r="53" spans="1:11" ht="113.25" hidden="1" customHeight="1">
      <c r="A53" s="14">
        <v>7.1</v>
      </c>
      <c r="B53" s="196" t="s">
        <v>156</v>
      </c>
      <c r="C53" s="196"/>
      <c r="D53" s="196"/>
      <c r="E53" s="197" t="s">
        <v>157</v>
      </c>
      <c r="F53" s="197"/>
      <c r="G53" s="197"/>
      <c r="H53" s="48"/>
      <c r="I53" s="28"/>
      <c r="J53" s="27">
        <v>25</v>
      </c>
      <c r="K53" s="25">
        <f t="shared" si="2"/>
        <v>0</v>
      </c>
    </row>
    <row r="54" spans="1:11" ht="113.25" hidden="1" customHeight="1">
      <c r="A54" s="14">
        <v>7.2</v>
      </c>
      <c r="B54" s="196" t="s">
        <v>158</v>
      </c>
      <c r="C54" s="196"/>
      <c r="D54" s="196"/>
      <c r="E54" s="212" t="s">
        <v>159</v>
      </c>
      <c r="F54" s="212"/>
      <c r="G54" s="212"/>
      <c r="H54" s="48"/>
      <c r="I54" s="28"/>
      <c r="J54" s="27">
        <v>25</v>
      </c>
      <c r="K54" s="25">
        <f t="shared" si="2"/>
        <v>0</v>
      </c>
    </row>
    <row r="55" spans="1:11" ht="31.5" hidden="1" customHeight="1" thickBot="1">
      <c r="A55" s="31">
        <v>8</v>
      </c>
      <c r="B55" s="248" t="s">
        <v>160</v>
      </c>
      <c r="C55" s="249"/>
      <c r="D55" s="250"/>
      <c r="E55" s="251" t="s">
        <v>161</v>
      </c>
      <c r="F55" s="251"/>
      <c r="G55" s="251"/>
      <c r="H55" s="51"/>
      <c r="I55" s="32"/>
      <c r="J55" s="32"/>
      <c r="K55" s="33"/>
    </row>
    <row r="56" spans="1:11" ht="127.5" hidden="1" customHeight="1" thickBot="1">
      <c r="A56" s="56">
        <v>8.1</v>
      </c>
      <c r="B56" s="252" t="s">
        <v>162</v>
      </c>
      <c r="C56" s="253"/>
      <c r="D56" s="254"/>
      <c r="E56" s="255" t="s">
        <v>163</v>
      </c>
      <c r="F56" s="256"/>
      <c r="G56" s="257"/>
      <c r="H56" s="52" t="s">
        <v>85</v>
      </c>
      <c r="I56" s="43"/>
      <c r="J56" s="44">
        <v>50</v>
      </c>
      <c r="K56" s="45">
        <f t="shared" ref="K56:K67" si="3">I56*J56</f>
        <v>0</v>
      </c>
    </row>
    <row r="57" spans="1:11" ht="124.5" hidden="1" customHeight="1" thickBot="1">
      <c r="A57" s="55">
        <v>8.1999999999999993</v>
      </c>
      <c r="B57" s="220" t="s">
        <v>164</v>
      </c>
      <c r="C57" s="220"/>
      <c r="D57" s="220"/>
      <c r="E57" s="221" t="s">
        <v>165</v>
      </c>
      <c r="F57" s="221"/>
      <c r="G57" s="221"/>
      <c r="H57" s="48" t="s">
        <v>85</v>
      </c>
      <c r="I57" s="43"/>
      <c r="J57" s="44">
        <v>10</v>
      </c>
      <c r="K57" s="45">
        <f t="shared" si="3"/>
        <v>0</v>
      </c>
    </row>
    <row r="58" spans="1:11" ht="120" hidden="1" customHeight="1">
      <c r="A58" s="56">
        <v>8.3000000000000007</v>
      </c>
      <c r="B58" s="224" t="s">
        <v>164</v>
      </c>
      <c r="C58" s="224"/>
      <c r="D58" s="224"/>
      <c r="E58" s="225" t="s">
        <v>166</v>
      </c>
      <c r="F58" s="225"/>
      <c r="G58" s="225"/>
      <c r="H58" s="49" t="s">
        <v>85</v>
      </c>
      <c r="I58" s="43"/>
      <c r="J58" s="44">
        <v>10</v>
      </c>
      <c r="K58" s="45">
        <f t="shared" si="3"/>
        <v>0</v>
      </c>
    </row>
    <row r="59" spans="1:11" ht="150" hidden="1" customHeight="1" thickBot="1">
      <c r="A59" s="14">
        <v>8.4</v>
      </c>
      <c r="B59" s="220" t="s">
        <v>167</v>
      </c>
      <c r="C59" s="220"/>
      <c r="D59" s="220"/>
      <c r="E59" s="221" t="s">
        <v>168</v>
      </c>
      <c r="F59" s="221"/>
      <c r="G59" s="221"/>
      <c r="H59" s="48" t="s">
        <v>85</v>
      </c>
      <c r="I59" s="28"/>
      <c r="J59" s="27">
        <v>30</v>
      </c>
      <c r="K59" s="45">
        <f t="shared" si="3"/>
        <v>0</v>
      </c>
    </row>
    <row r="60" spans="1:11" ht="148.5" hidden="1" customHeight="1">
      <c r="A60" s="42">
        <v>8.5</v>
      </c>
      <c r="B60" s="220" t="s">
        <v>169</v>
      </c>
      <c r="C60" s="220"/>
      <c r="D60" s="220"/>
      <c r="E60" s="221" t="s">
        <v>170</v>
      </c>
      <c r="F60" s="221"/>
      <c r="G60" s="221"/>
      <c r="H60" s="48" t="s">
        <v>85</v>
      </c>
      <c r="I60" s="28"/>
      <c r="J60" s="27">
        <v>45</v>
      </c>
      <c r="K60" s="25">
        <f t="shared" si="3"/>
        <v>0</v>
      </c>
    </row>
    <row r="61" spans="1:11" ht="172.5" hidden="1" customHeight="1" thickBot="1">
      <c r="A61" s="14">
        <v>8.6</v>
      </c>
      <c r="B61" s="220" t="s">
        <v>171</v>
      </c>
      <c r="C61" s="220"/>
      <c r="D61" s="220"/>
      <c r="E61" s="221" t="s">
        <v>172</v>
      </c>
      <c r="F61" s="221"/>
      <c r="G61" s="221"/>
      <c r="H61" s="48" t="s">
        <v>85</v>
      </c>
      <c r="I61" s="28"/>
      <c r="J61" s="27">
        <v>60</v>
      </c>
      <c r="K61" s="25">
        <f t="shared" si="3"/>
        <v>0</v>
      </c>
    </row>
    <row r="62" spans="1:11" ht="150" hidden="1" customHeight="1">
      <c r="A62" s="42">
        <v>8.6999999999999993</v>
      </c>
      <c r="B62" s="220" t="s">
        <v>173</v>
      </c>
      <c r="C62" s="220"/>
      <c r="D62" s="220"/>
      <c r="E62" s="221" t="s">
        <v>174</v>
      </c>
      <c r="F62" s="221"/>
      <c r="G62" s="221"/>
      <c r="H62" s="48" t="s">
        <v>85</v>
      </c>
      <c r="I62" s="28"/>
      <c r="J62" s="27">
        <v>50</v>
      </c>
      <c r="K62" s="25">
        <f t="shared" si="3"/>
        <v>0</v>
      </c>
    </row>
    <row r="63" spans="1:11" ht="195.75" hidden="1" customHeight="1" thickBot="1">
      <c r="A63" s="14">
        <v>8.8000000000000007</v>
      </c>
      <c r="B63" s="220" t="s">
        <v>175</v>
      </c>
      <c r="C63" s="220"/>
      <c r="D63" s="220"/>
      <c r="E63" s="221" t="s">
        <v>176</v>
      </c>
      <c r="F63" s="221"/>
      <c r="G63" s="221"/>
      <c r="H63" s="48" t="s">
        <v>85</v>
      </c>
      <c r="I63" s="28"/>
      <c r="J63" s="27">
        <v>75</v>
      </c>
      <c r="K63" s="25">
        <f t="shared" si="3"/>
        <v>0</v>
      </c>
    </row>
    <row r="64" spans="1:11" ht="150" hidden="1" customHeight="1">
      <c r="A64" s="56">
        <v>8.9</v>
      </c>
      <c r="B64" s="220" t="s">
        <v>177</v>
      </c>
      <c r="C64" s="220"/>
      <c r="D64" s="220"/>
      <c r="E64" s="221" t="s">
        <v>178</v>
      </c>
      <c r="F64" s="221"/>
      <c r="G64" s="221"/>
      <c r="H64" s="48" t="s">
        <v>72</v>
      </c>
      <c r="I64" s="28"/>
      <c r="J64" s="27">
        <v>5</v>
      </c>
      <c r="K64" s="25">
        <f t="shared" si="3"/>
        <v>0</v>
      </c>
    </row>
    <row r="65" spans="1:11" ht="129" hidden="1" customHeight="1">
      <c r="A65" s="40">
        <v>8.1</v>
      </c>
      <c r="B65" s="220" t="s">
        <v>179</v>
      </c>
      <c r="C65" s="220"/>
      <c r="D65" s="220"/>
      <c r="E65" s="221" t="s">
        <v>180</v>
      </c>
      <c r="F65" s="221"/>
      <c r="G65" s="221"/>
      <c r="H65" s="48" t="s">
        <v>72</v>
      </c>
      <c r="I65" s="28"/>
      <c r="J65" s="27">
        <v>4</v>
      </c>
      <c r="K65" s="25">
        <f t="shared" si="3"/>
        <v>0</v>
      </c>
    </row>
    <row r="66" spans="1:11" ht="121.5" hidden="1" customHeight="1">
      <c r="A66" s="40">
        <v>8.11</v>
      </c>
      <c r="B66" s="220" t="s">
        <v>181</v>
      </c>
      <c r="C66" s="220"/>
      <c r="D66" s="220"/>
      <c r="E66" s="221" t="s">
        <v>182</v>
      </c>
      <c r="F66" s="221"/>
      <c r="G66" s="221"/>
      <c r="H66" s="48" t="s">
        <v>72</v>
      </c>
      <c r="I66" s="28"/>
      <c r="J66" s="27">
        <v>6</v>
      </c>
      <c r="K66" s="25">
        <f t="shared" si="3"/>
        <v>0</v>
      </c>
    </row>
    <row r="67" spans="1:11" ht="121.5" hidden="1" customHeight="1">
      <c r="A67" s="40">
        <v>8.1199999999999992</v>
      </c>
      <c r="B67" s="220" t="s">
        <v>183</v>
      </c>
      <c r="C67" s="220"/>
      <c r="D67" s="220"/>
      <c r="E67" s="221" t="s">
        <v>184</v>
      </c>
      <c r="F67" s="221"/>
      <c r="G67" s="221"/>
      <c r="H67" s="48" t="s">
        <v>72</v>
      </c>
      <c r="I67" s="28"/>
      <c r="J67" s="27">
        <v>8</v>
      </c>
      <c r="K67" s="25">
        <f t="shared" si="3"/>
        <v>0</v>
      </c>
    </row>
    <row r="68" spans="1:11" ht="16.5" thickBot="1">
      <c r="A68" s="222"/>
      <c r="B68" s="223"/>
      <c r="C68" s="223"/>
      <c r="D68" s="223"/>
      <c r="E68" s="223"/>
      <c r="F68" s="223"/>
      <c r="G68" s="223"/>
      <c r="H68" s="223"/>
      <c r="I68" s="223"/>
      <c r="J68" s="223"/>
      <c r="K68" s="223"/>
    </row>
    <row r="69" spans="1:11" ht="28.5" customHeight="1" thickBot="1">
      <c r="A69" s="17" t="s">
        <v>185</v>
      </c>
      <c r="B69" s="6"/>
      <c r="C69" s="6"/>
      <c r="D69" s="6"/>
      <c r="E69" s="6"/>
      <c r="F69" s="6"/>
      <c r="G69" s="6"/>
      <c r="H69" s="75"/>
      <c r="I69" s="75"/>
      <c r="J69" s="75"/>
      <c r="K69" s="75">
        <f>SUM(K8:K67)</f>
        <v>993.15</v>
      </c>
    </row>
  </sheetData>
  <mergeCells count="135">
    <mergeCell ref="B66:D66"/>
    <mergeCell ref="E66:G66"/>
    <mergeCell ref="B67:D67"/>
    <mergeCell ref="E67:G67"/>
    <mergeCell ref="A68:K68"/>
    <mergeCell ref="B63:D63"/>
    <mergeCell ref="E63:G63"/>
    <mergeCell ref="B64:D64"/>
    <mergeCell ref="E64:G64"/>
    <mergeCell ref="B65:D65"/>
    <mergeCell ref="E65:G65"/>
    <mergeCell ref="B60:D60"/>
    <mergeCell ref="E60:G60"/>
    <mergeCell ref="B61:D61"/>
    <mergeCell ref="E61:G61"/>
    <mergeCell ref="B62:D62"/>
    <mergeCell ref="E62:G62"/>
    <mergeCell ref="B57:D57"/>
    <mergeCell ref="E57:G57"/>
    <mergeCell ref="B58:D58"/>
    <mergeCell ref="E58:G58"/>
    <mergeCell ref="B59:D59"/>
    <mergeCell ref="E59:G59"/>
    <mergeCell ref="B54:D54"/>
    <mergeCell ref="E54:G54"/>
    <mergeCell ref="B55:D55"/>
    <mergeCell ref="E55:G55"/>
    <mergeCell ref="B56:D56"/>
    <mergeCell ref="E56:G56"/>
    <mergeCell ref="B51:D51"/>
    <mergeCell ref="E51:G51"/>
    <mergeCell ref="B52:D52"/>
    <mergeCell ref="E52:G52"/>
    <mergeCell ref="B53:D53"/>
    <mergeCell ref="E53:G53"/>
    <mergeCell ref="B48:D48"/>
    <mergeCell ref="E48:G48"/>
    <mergeCell ref="B49:D49"/>
    <mergeCell ref="E49:G49"/>
    <mergeCell ref="B50:D50"/>
    <mergeCell ref="E50:G50"/>
    <mergeCell ref="B45:D45"/>
    <mergeCell ref="E45:G45"/>
    <mergeCell ref="B46:D46"/>
    <mergeCell ref="E46:G46"/>
    <mergeCell ref="B47:D47"/>
    <mergeCell ref="E47:G47"/>
    <mergeCell ref="B42:D42"/>
    <mergeCell ref="E42:G42"/>
    <mergeCell ref="B43:D43"/>
    <mergeCell ref="E43:G43"/>
    <mergeCell ref="B44:D44"/>
    <mergeCell ref="E44:G44"/>
    <mergeCell ref="B39:D39"/>
    <mergeCell ref="E39:G39"/>
    <mergeCell ref="B40:D40"/>
    <mergeCell ref="E40:G40"/>
    <mergeCell ref="B41:D41"/>
    <mergeCell ref="E41:G41"/>
    <mergeCell ref="B36:D36"/>
    <mergeCell ref="E36:G36"/>
    <mergeCell ref="B37:D37"/>
    <mergeCell ref="E37:G37"/>
    <mergeCell ref="B38:D38"/>
    <mergeCell ref="E38:G38"/>
    <mergeCell ref="B33:D33"/>
    <mergeCell ref="E33:G33"/>
    <mergeCell ref="B34:D34"/>
    <mergeCell ref="E34:G34"/>
    <mergeCell ref="B35:D35"/>
    <mergeCell ref="E35:G35"/>
    <mergeCell ref="B30:D30"/>
    <mergeCell ref="E30:G30"/>
    <mergeCell ref="B31:D31"/>
    <mergeCell ref="E31:G31"/>
    <mergeCell ref="B32:D32"/>
    <mergeCell ref="E32:G32"/>
    <mergeCell ref="B27:D27"/>
    <mergeCell ref="E27:G27"/>
    <mergeCell ref="B28:D28"/>
    <mergeCell ref="E28:G28"/>
    <mergeCell ref="B29:D29"/>
    <mergeCell ref="E29:G29"/>
    <mergeCell ref="B24:D24"/>
    <mergeCell ref="E24:G24"/>
    <mergeCell ref="B25:D25"/>
    <mergeCell ref="E25:G25"/>
    <mergeCell ref="B26:D26"/>
    <mergeCell ref="E26:G26"/>
    <mergeCell ref="B21:D21"/>
    <mergeCell ref="E21:G21"/>
    <mergeCell ref="B22:D22"/>
    <mergeCell ref="E22:G22"/>
    <mergeCell ref="B23:D23"/>
    <mergeCell ref="E23:G23"/>
    <mergeCell ref="B18:D18"/>
    <mergeCell ref="E18:G18"/>
    <mergeCell ref="B19:D19"/>
    <mergeCell ref="E19:G19"/>
    <mergeCell ref="B20:D20"/>
    <mergeCell ref="E20:G20"/>
    <mergeCell ref="B16:D16"/>
    <mergeCell ref="E16:G16"/>
    <mergeCell ref="B17:D17"/>
    <mergeCell ref="E17:G17"/>
    <mergeCell ref="B13:D13"/>
    <mergeCell ref="E13:G13"/>
    <mergeCell ref="B14:D14"/>
    <mergeCell ref="E14:G14"/>
    <mergeCell ref="B15:D15"/>
    <mergeCell ref="E15:G15"/>
    <mergeCell ref="B10:D10"/>
    <mergeCell ref="E10:G10"/>
    <mergeCell ref="B11:D11"/>
    <mergeCell ref="E11:G11"/>
    <mergeCell ref="B12:D12"/>
    <mergeCell ref="E12:G12"/>
    <mergeCell ref="B7:D7"/>
    <mergeCell ref="E7:G7"/>
    <mergeCell ref="B8:D8"/>
    <mergeCell ref="E8:G8"/>
    <mergeCell ref="B9:D9"/>
    <mergeCell ref="E9:G9"/>
    <mergeCell ref="A4:B4"/>
    <mergeCell ref="C4:D4"/>
    <mergeCell ref="F4:G4"/>
    <mergeCell ref="I4:K4"/>
    <mergeCell ref="B6:D6"/>
    <mergeCell ref="E6:G6"/>
    <mergeCell ref="A1:K1"/>
    <mergeCell ref="A2:K2"/>
    <mergeCell ref="A3:B3"/>
    <mergeCell ref="C3:D3"/>
    <mergeCell ref="F3:G3"/>
    <mergeCell ref="I3:K3"/>
  </mergeCells>
  <printOptions horizontalCentered="1" verticalCentered="1"/>
  <pageMargins left="0" right="0" top="0" bottom="0" header="0" footer="0"/>
  <pageSetup scale="7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47"/>
  <dimension ref="A1:K69"/>
  <sheetViews>
    <sheetView view="pageBreakPreview" zoomScale="80" zoomScaleNormal="50" zoomScaleSheetLayoutView="80" workbookViewId="0">
      <selection activeCell="E8" sqref="E8:G8"/>
    </sheetView>
  </sheetViews>
  <sheetFormatPr defaultRowHeight="21"/>
  <cols>
    <col min="1" max="1" width="6.42578125" style="18" customWidth="1"/>
    <col min="2" max="2" width="18.85546875" style="1" customWidth="1"/>
    <col min="3" max="3" width="11.85546875" style="1" customWidth="1"/>
    <col min="4" max="4" width="21.5703125" style="1" customWidth="1"/>
    <col min="5" max="5" width="19.42578125" style="1" customWidth="1"/>
    <col min="6" max="6" width="12.85546875" style="1" customWidth="1"/>
    <col min="7" max="7" width="10.5703125" style="1" customWidth="1"/>
    <col min="8" max="8" width="12" style="7" customWidth="1"/>
    <col min="9" max="9" width="10.85546875" style="1" customWidth="1"/>
    <col min="10" max="10" width="10.42578125" style="1" customWidth="1"/>
    <col min="11" max="11" width="13.42578125" style="1" customWidth="1"/>
  </cols>
  <sheetData>
    <row r="1" spans="1:11" ht="79.5" customHeight="1">
      <c r="A1" s="165" t="s">
        <v>0</v>
      </c>
      <c r="B1" s="165"/>
      <c r="C1" s="165"/>
      <c r="D1" s="165"/>
      <c r="E1" s="165"/>
      <c r="F1" s="165"/>
      <c r="G1" s="165"/>
      <c r="H1" s="165"/>
      <c r="I1" s="165"/>
      <c r="J1" s="165"/>
      <c r="K1" s="165"/>
    </row>
    <row r="2" spans="1:11" ht="33.75" customHeight="1">
      <c r="A2" s="166" t="s">
        <v>41</v>
      </c>
      <c r="B2" s="166"/>
      <c r="C2" s="166"/>
      <c r="D2" s="166"/>
      <c r="E2" s="166"/>
      <c r="F2" s="166"/>
      <c r="G2" s="166"/>
      <c r="H2" s="166"/>
      <c r="I2" s="166"/>
      <c r="J2" s="166"/>
      <c r="K2" s="166"/>
    </row>
    <row r="3" spans="1:11" ht="34.5" customHeight="1">
      <c r="A3" s="264" t="s">
        <v>213</v>
      </c>
      <c r="B3" s="265"/>
      <c r="C3" s="266"/>
      <c r="D3" s="267"/>
      <c r="E3" s="37" t="s">
        <v>44</v>
      </c>
      <c r="F3" s="271" t="s">
        <v>45</v>
      </c>
      <c r="G3" s="272"/>
      <c r="H3" s="35" t="s">
        <v>46</v>
      </c>
      <c r="I3" s="266"/>
      <c r="J3" s="270"/>
      <c r="K3" s="267"/>
    </row>
    <row r="4" spans="1:11" ht="39.75" customHeight="1">
      <c r="A4" s="264" t="s">
        <v>215</v>
      </c>
      <c r="B4" s="265"/>
      <c r="C4" s="266"/>
      <c r="D4" s="267"/>
      <c r="E4" s="38" t="s">
        <v>49</v>
      </c>
      <c r="F4" s="268" t="s">
        <v>50</v>
      </c>
      <c r="G4" s="269"/>
      <c r="H4" s="36" t="s">
        <v>216</v>
      </c>
      <c r="I4" s="266"/>
      <c r="J4" s="270"/>
      <c r="K4" s="267"/>
    </row>
    <row r="5" spans="1:11" ht="23.25">
      <c r="A5" s="10"/>
      <c r="B5" s="4"/>
      <c r="C5" s="4"/>
      <c r="D5" s="4"/>
      <c r="E5" s="4"/>
      <c r="F5"/>
      <c r="G5"/>
      <c r="H5" s="8"/>
      <c r="I5" s="5"/>
      <c r="J5" s="2"/>
    </row>
    <row r="6" spans="1:11" ht="31.5" customHeight="1">
      <c r="A6" s="11" t="s">
        <v>52</v>
      </c>
      <c r="B6" s="161" t="s">
        <v>53</v>
      </c>
      <c r="C6" s="162"/>
      <c r="D6" s="163"/>
      <c r="E6" s="164" t="s">
        <v>54</v>
      </c>
      <c r="F6" s="164"/>
      <c r="G6" s="164"/>
      <c r="H6" s="24" t="s">
        <v>55</v>
      </c>
      <c r="I6" s="24" t="s">
        <v>56</v>
      </c>
      <c r="J6" s="24" t="s">
        <v>57</v>
      </c>
      <c r="K6" s="24" t="s">
        <v>58</v>
      </c>
    </row>
    <row r="7" spans="1:11" ht="30" hidden="1" customHeight="1">
      <c r="A7" s="13">
        <v>1</v>
      </c>
      <c r="B7" s="174" t="s">
        <v>59</v>
      </c>
      <c r="C7" s="174"/>
      <c r="D7" s="174"/>
      <c r="E7" s="174" t="s">
        <v>60</v>
      </c>
      <c r="F7" s="174"/>
      <c r="G7" s="174"/>
      <c r="H7" s="9"/>
      <c r="I7" s="3"/>
      <c r="J7" s="3"/>
      <c r="K7" s="3"/>
    </row>
    <row r="8" spans="1:11" ht="116.25" hidden="1" customHeight="1">
      <c r="A8" s="12">
        <v>1.1000000000000001</v>
      </c>
      <c r="B8" s="175" t="s">
        <v>61</v>
      </c>
      <c r="C8" s="176"/>
      <c r="D8" s="177"/>
      <c r="E8" s="178" t="s">
        <v>62</v>
      </c>
      <c r="F8" s="179"/>
      <c r="G8" s="180"/>
      <c r="H8" s="46" t="s">
        <v>63</v>
      </c>
      <c r="I8" s="28"/>
      <c r="J8" s="27">
        <v>15</v>
      </c>
      <c r="K8" s="25">
        <f>J8*I8</f>
        <v>0</v>
      </c>
    </row>
    <row r="9" spans="1:11" ht="126.75" hidden="1" customHeight="1">
      <c r="A9" s="12">
        <v>1.2</v>
      </c>
      <c r="B9" s="196" t="s">
        <v>64</v>
      </c>
      <c r="C9" s="196"/>
      <c r="D9" s="196"/>
      <c r="E9" s="197" t="s">
        <v>65</v>
      </c>
      <c r="F9" s="197"/>
      <c r="G9" s="197"/>
      <c r="H9" s="46" t="s">
        <v>63</v>
      </c>
      <c r="I9" s="28"/>
      <c r="J9" s="27">
        <v>15</v>
      </c>
      <c r="K9" s="25">
        <f>J9*I9</f>
        <v>0</v>
      </c>
    </row>
    <row r="10" spans="1:11" ht="25.5" customHeight="1">
      <c r="A10" s="13">
        <v>2</v>
      </c>
      <c r="B10" s="262" t="s">
        <v>66</v>
      </c>
      <c r="C10" s="262"/>
      <c r="D10" s="262"/>
      <c r="E10" s="262" t="s">
        <v>67</v>
      </c>
      <c r="F10" s="262"/>
      <c r="G10" s="262"/>
      <c r="H10" s="47"/>
      <c r="I10" s="9"/>
      <c r="J10" s="26"/>
      <c r="K10" s="26"/>
    </row>
    <row r="11" spans="1:11" ht="101.25" customHeight="1">
      <c r="A11" s="12">
        <v>2.1</v>
      </c>
      <c r="B11" s="175" t="s">
        <v>68</v>
      </c>
      <c r="C11" s="176"/>
      <c r="D11" s="177"/>
      <c r="E11" s="178" t="s">
        <v>69</v>
      </c>
      <c r="F11" s="179"/>
      <c r="G11" s="180"/>
      <c r="H11" s="46" t="s">
        <v>63</v>
      </c>
      <c r="I11" s="28">
        <f>2*10</f>
        <v>20</v>
      </c>
      <c r="J11" s="27">
        <v>4</v>
      </c>
      <c r="K11" s="25">
        <f t="shared" ref="K11:K16" si="0">J11*I11</f>
        <v>80</v>
      </c>
    </row>
    <row r="12" spans="1:11" ht="103.5" hidden="1" customHeight="1">
      <c r="A12" s="14">
        <v>2.2000000000000002</v>
      </c>
      <c r="B12" s="175" t="s">
        <v>70</v>
      </c>
      <c r="C12" s="176"/>
      <c r="D12" s="177"/>
      <c r="E12" s="178" t="s">
        <v>71</v>
      </c>
      <c r="F12" s="179"/>
      <c r="G12" s="180"/>
      <c r="H12" s="48" t="s">
        <v>72</v>
      </c>
      <c r="I12" s="28"/>
      <c r="J12" s="27">
        <v>8</v>
      </c>
      <c r="K12" s="25">
        <f t="shared" si="0"/>
        <v>0</v>
      </c>
    </row>
    <row r="13" spans="1:11" ht="93" hidden="1" customHeight="1">
      <c r="A13" s="14">
        <v>2.2999999999999998</v>
      </c>
      <c r="B13" s="175" t="s">
        <v>73</v>
      </c>
      <c r="C13" s="176"/>
      <c r="D13" s="177"/>
      <c r="E13" s="178" t="s">
        <v>74</v>
      </c>
      <c r="F13" s="179"/>
      <c r="G13" s="180"/>
      <c r="H13" s="48" t="s">
        <v>72</v>
      </c>
      <c r="I13" s="28"/>
      <c r="J13" s="27">
        <v>11</v>
      </c>
      <c r="K13" s="25">
        <f t="shared" si="0"/>
        <v>0</v>
      </c>
    </row>
    <row r="14" spans="1:11" ht="157.5" customHeight="1">
      <c r="A14" s="14">
        <v>2.4</v>
      </c>
      <c r="B14" s="175" t="s">
        <v>75</v>
      </c>
      <c r="C14" s="176"/>
      <c r="D14" s="177"/>
      <c r="E14" s="178" t="s">
        <v>76</v>
      </c>
      <c r="F14" s="179"/>
      <c r="G14" s="180"/>
      <c r="H14" s="46" t="s">
        <v>63</v>
      </c>
      <c r="I14" s="28">
        <f>3*10</f>
        <v>30</v>
      </c>
      <c r="J14" s="27">
        <v>15</v>
      </c>
      <c r="K14" s="25">
        <f t="shared" si="0"/>
        <v>450</v>
      </c>
    </row>
    <row r="15" spans="1:11" ht="84" hidden="1" customHeight="1">
      <c r="A15" s="12">
        <v>2.5</v>
      </c>
      <c r="B15" s="175" t="s">
        <v>77</v>
      </c>
      <c r="C15" s="176"/>
      <c r="D15" s="177"/>
      <c r="E15" s="178" t="s">
        <v>78</v>
      </c>
      <c r="F15" s="179"/>
      <c r="G15" s="180"/>
      <c r="H15" s="46" t="s">
        <v>63</v>
      </c>
      <c r="I15" s="28"/>
      <c r="J15" s="27">
        <v>18</v>
      </c>
      <c r="K15" s="25">
        <f t="shared" si="0"/>
        <v>0</v>
      </c>
    </row>
    <row r="16" spans="1:11" ht="131.44999999999999" hidden="1" customHeight="1">
      <c r="A16" s="14">
        <v>2.6</v>
      </c>
      <c r="B16" s="175" t="s">
        <v>79</v>
      </c>
      <c r="C16" s="176"/>
      <c r="D16" s="177"/>
      <c r="E16" s="178" t="s">
        <v>80</v>
      </c>
      <c r="F16" s="179"/>
      <c r="G16" s="180"/>
      <c r="H16" s="46" t="s">
        <v>63</v>
      </c>
      <c r="I16" s="28"/>
      <c r="J16" s="27">
        <v>10</v>
      </c>
      <c r="K16" s="25">
        <f t="shared" si="0"/>
        <v>0</v>
      </c>
    </row>
    <row r="17" spans="1:11" ht="30" hidden="1" customHeight="1">
      <c r="A17" s="15">
        <v>3</v>
      </c>
      <c r="B17" s="263" t="s">
        <v>81</v>
      </c>
      <c r="C17" s="263"/>
      <c r="D17" s="263"/>
      <c r="E17" s="262" t="s">
        <v>82</v>
      </c>
      <c r="F17" s="262"/>
      <c r="G17" s="262"/>
      <c r="H17" s="47"/>
      <c r="I17" s="29"/>
      <c r="J17" s="26"/>
      <c r="K17" s="26"/>
    </row>
    <row r="18" spans="1:11" ht="90" hidden="1" customHeight="1">
      <c r="A18" s="12">
        <v>3.1</v>
      </c>
      <c r="B18" s="175" t="s">
        <v>83</v>
      </c>
      <c r="C18" s="176"/>
      <c r="D18" s="177"/>
      <c r="E18" s="178" t="s">
        <v>84</v>
      </c>
      <c r="F18" s="179"/>
      <c r="G18" s="180"/>
      <c r="H18" s="46" t="s">
        <v>85</v>
      </c>
      <c r="I18" s="28"/>
      <c r="J18" s="27">
        <v>50</v>
      </c>
      <c r="K18" s="25">
        <f t="shared" ref="K18:K23" si="1">J18*I18</f>
        <v>0</v>
      </c>
    </row>
    <row r="19" spans="1:11" ht="108.6" hidden="1" customHeight="1">
      <c r="A19" s="12">
        <v>3.2</v>
      </c>
      <c r="B19" s="175" t="s">
        <v>86</v>
      </c>
      <c r="C19" s="176"/>
      <c r="D19" s="177"/>
      <c r="E19" s="178" t="s">
        <v>87</v>
      </c>
      <c r="F19" s="179"/>
      <c r="G19" s="180"/>
      <c r="H19" s="46" t="s">
        <v>63</v>
      </c>
      <c r="I19" s="28"/>
      <c r="J19" s="27">
        <v>10</v>
      </c>
      <c r="K19" s="25">
        <f t="shared" si="1"/>
        <v>0</v>
      </c>
    </row>
    <row r="20" spans="1:11" ht="116.1" hidden="1" customHeight="1">
      <c r="A20" s="12">
        <v>3.3</v>
      </c>
      <c r="B20" s="175" t="s">
        <v>88</v>
      </c>
      <c r="C20" s="176"/>
      <c r="D20" s="177"/>
      <c r="E20" s="178" t="s">
        <v>89</v>
      </c>
      <c r="F20" s="179"/>
      <c r="G20" s="180"/>
      <c r="H20" s="46" t="s">
        <v>63</v>
      </c>
      <c r="I20" s="28"/>
      <c r="J20" s="27">
        <v>60</v>
      </c>
      <c r="K20" s="25">
        <f t="shared" si="1"/>
        <v>0</v>
      </c>
    </row>
    <row r="21" spans="1:11" ht="91.5" hidden="1" customHeight="1">
      <c r="A21" s="53">
        <v>3.4</v>
      </c>
      <c r="B21" s="175" t="s">
        <v>90</v>
      </c>
      <c r="C21" s="176"/>
      <c r="D21" s="177"/>
      <c r="E21" s="178" t="s">
        <v>91</v>
      </c>
      <c r="F21" s="179"/>
      <c r="G21" s="180"/>
      <c r="H21" s="48" t="s">
        <v>85</v>
      </c>
      <c r="I21" s="28"/>
      <c r="J21" s="27">
        <v>25</v>
      </c>
      <c r="K21" s="25">
        <f t="shared" si="1"/>
        <v>0</v>
      </c>
    </row>
    <row r="22" spans="1:11" ht="119.1" hidden="1" customHeight="1">
      <c r="A22" s="34">
        <v>3.5</v>
      </c>
      <c r="B22" s="175" t="s">
        <v>92</v>
      </c>
      <c r="C22" s="176"/>
      <c r="D22" s="177"/>
      <c r="E22" s="178" t="s">
        <v>93</v>
      </c>
      <c r="F22" s="179"/>
      <c r="G22" s="180"/>
      <c r="H22" s="46" t="s">
        <v>63</v>
      </c>
      <c r="I22" s="28"/>
      <c r="J22" s="27">
        <v>50</v>
      </c>
      <c r="K22" s="25">
        <f t="shared" si="1"/>
        <v>0</v>
      </c>
    </row>
    <row r="23" spans="1:11" ht="91.5" hidden="1" customHeight="1">
      <c r="A23" s="34">
        <v>3.6</v>
      </c>
      <c r="B23" s="175" t="s">
        <v>94</v>
      </c>
      <c r="C23" s="176"/>
      <c r="D23" s="177"/>
      <c r="E23" s="178" t="s">
        <v>95</v>
      </c>
      <c r="F23" s="179"/>
      <c r="G23" s="180"/>
      <c r="H23" s="48" t="s">
        <v>85</v>
      </c>
      <c r="I23" s="28"/>
      <c r="J23" s="27">
        <v>25</v>
      </c>
      <c r="K23" s="25">
        <f t="shared" si="1"/>
        <v>0</v>
      </c>
    </row>
    <row r="24" spans="1:11" ht="28.5" customHeight="1">
      <c r="A24" s="16">
        <v>4</v>
      </c>
      <c r="B24" s="262" t="s">
        <v>96</v>
      </c>
      <c r="C24" s="262"/>
      <c r="D24" s="262"/>
      <c r="E24" s="262" t="s">
        <v>97</v>
      </c>
      <c r="F24" s="262"/>
      <c r="G24" s="262"/>
      <c r="H24" s="47"/>
      <c r="I24" s="29"/>
      <c r="J24" s="26"/>
      <c r="K24" s="26"/>
    </row>
    <row r="25" spans="1:11" ht="148.5" hidden="1" customHeight="1">
      <c r="A25" s="77">
        <v>4.0999999999999996</v>
      </c>
      <c r="B25" s="175" t="s">
        <v>98</v>
      </c>
      <c r="C25" s="176"/>
      <c r="D25" s="177"/>
      <c r="E25" s="178" t="s">
        <v>99</v>
      </c>
      <c r="F25" s="179"/>
      <c r="G25" s="180"/>
      <c r="H25" s="46" t="s">
        <v>63</v>
      </c>
      <c r="I25" s="28"/>
      <c r="J25" s="27">
        <v>110</v>
      </c>
      <c r="K25" s="25">
        <f>J25*I25</f>
        <v>0</v>
      </c>
    </row>
    <row r="26" spans="1:11" ht="112.5" customHeight="1">
      <c r="A26" s="14">
        <v>4.2</v>
      </c>
      <c r="B26" s="175" t="s">
        <v>100</v>
      </c>
      <c r="C26" s="176"/>
      <c r="D26" s="177"/>
      <c r="E26" s="178" t="s">
        <v>101</v>
      </c>
      <c r="F26" s="179"/>
      <c r="G26" s="180"/>
      <c r="H26" s="46" t="s">
        <v>63</v>
      </c>
      <c r="I26" s="28">
        <v>2</v>
      </c>
      <c r="J26" s="27">
        <v>90</v>
      </c>
      <c r="K26" s="25">
        <f>J26*I26</f>
        <v>180</v>
      </c>
    </row>
    <row r="27" spans="1:11" ht="89.1" hidden="1" customHeight="1">
      <c r="A27" s="54">
        <v>4.3</v>
      </c>
      <c r="B27" s="175" t="s">
        <v>102</v>
      </c>
      <c r="C27" s="176"/>
      <c r="D27" s="177"/>
      <c r="E27" s="178" t="s">
        <v>103</v>
      </c>
      <c r="F27" s="179"/>
      <c r="G27" s="180"/>
      <c r="H27" s="46" t="s">
        <v>63</v>
      </c>
      <c r="I27" s="28"/>
      <c r="J27" s="27">
        <v>90</v>
      </c>
      <c r="K27" s="25">
        <f>J27*I27</f>
        <v>0</v>
      </c>
    </row>
    <row r="28" spans="1:11" ht="97.5" hidden="1" customHeight="1">
      <c r="A28" s="14">
        <v>4.4000000000000004</v>
      </c>
      <c r="B28" s="175" t="s">
        <v>104</v>
      </c>
      <c r="C28" s="176"/>
      <c r="D28" s="177"/>
      <c r="E28" s="178" t="s">
        <v>105</v>
      </c>
      <c r="F28" s="179"/>
      <c r="G28" s="180"/>
      <c r="H28" s="49" t="s">
        <v>106</v>
      </c>
      <c r="I28" s="28"/>
      <c r="J28" s="27">
        <v>8</v>
      </c>
      <c r="K28" s="25">
        <f>J28*I28</f>
        <v>0</v>
      </c>
    </row>
    <row r="29" spans="1:11" ht="137.25" hidden="1" customHeight="1">
      <c r="A29" s="14">
        <v>4.5</v>
      </c>
      <c r="B29" s="175" t="s">
        <v>107</v>
      </c>
      <c r="C29" s="176"/>
      <c r="D29" s="177"/>
      <c r="E29" s="178" t="s">
        <v>108</v>
      </c>
      <c r="F29" s="179"/>
      <c r="G29" s="180"/>
      <c r="H29" s="49" t="s">
        <v>106</v>
      </c>
      <c r="I29" s="28"/>
      <c r="J29" s="27">
        <v>35</v>
      </c>
      <c r="K29" s="25">
        <f>J29*I29</f>
        <v>0</v>
      </c>
    </row>
    <row r="30" spans="1:11" ht="33" hidden="1" customHeight="1">
      <c r="A30" s="16">
        <v>5</v>
      </c>
      <c r="B30" s="262" t="s">
        <v>109</v>
      </c>
      <c r="C30" s="262"/>
      <c r="D30" s="262"/>
      <c r="E30" s="262" t="s">
        <v>110</v>
      </c>
      <c r="F30" s="262"/>
      <c r="G30" s="262"/>
      <c r="H30" s="47"/>
      <c r="I30" s="30"/>
      <c r="J30" s="26"/>
      <c r="K30" s="26"/>
    </row>
    <row r="31" spans="1:11" ht="167.25" hidden="1" customHeight="1">
      <c r="A31" s="55">
        <v>5.0999999999999996</v>
      </c>
      <c r="B31" s="196" t="s">
        <v>111</v>
      </c>
      <c r="C31" s="196"/>
      <c r="D31" s="196"/>
      <c r="E31" s="197" t="s">
        <v>112</v>
      </c>
      <c r="F31" s="197"/>
      <c r="G31" s="197"/>
      <c r="H31" s="48" t="s">
        <v>72</v>
      </c>
      <c r="I31" s="28"/>
      <c r="J31" s="27">
        <v>10</v>
      </c>
      <c r="K31" s="25">
        <f>J31*I31</f>
        <v>0</v>
      </c>
    </row>
    <row r="32" spans="1:11" ht="135" hidden="1" customHeight="1">
      <c r="A32" s="14">
        <v>5.2</v>
      </c>
      <c r="B32" s="196" t="s">
        <v>113</v>
      </c>
      <c r="C32" s="196"/>
      <c r="D32" s="196"/>
      <c r="E32" s="258" t="s">
        <v>114</v>
      </c>
      <c r="F32" s="258"/>
      <c r="G32" s="258"/>
      <c r="H32" s="48" t="s">
        <v>63</v>
      </c>
      <c r="I32" s="28"/>
      <c r="J32" s="27">
        <v>35</v>
      </c>
      <c r="K32" s="25">
        <f>J32*I32</f>
        <v>0</v>
      </c>
    </row>
    <row r="33" spans="1:11" ht="33" hidden="1" customHeight="1">
      <c r="A33" s="41">
        <v>6</v>
      </c>
      <c r="B33" s="259" t="s">
        <v>115</v>
      </c>
      <c r="C33" s="260"/>
      <c r="D33" s="261"/>
      <c r="E33" s="259" t="s">
        <v>116</v>
      </c>
      <c r="F33" s="260"/>
      <c r="G33" s="261"/>
      <c r="H33" s="50"/>
      <c r="I33" s="30"/>
      <c r="J33" s="26"/>
      <c r="K33" s="26"/>
    </row>
    <row r="34" spans="1:11" ht="112.5" hidden="1" customHeight="1">
      <c r="A34" s="54">
        <v>6.1</v>
      </c>
      <c r="B34" s="175" t="s">
        <v>117</v>
      </c>
      <c r="C34" s="176"/>
      <c r="D34" s="177"/>
      <c r="E34" s="178" t="s">
        <v>118</v>
      </c>
      <c r="F34" s="179"/>
      <c r="G34" s="180"/>
      <c r="H34" s="46" t="s">
        <v>85</v>
      </c>
      <c r="I34" s="28"/>
      <c r="J34" s="27">
        <v>200</v>
      </c>
      <c r="K34" s="25">
        <f>J34*I34</f>
        <v>0</v>
      </c>
    </row>
    <row r="35" spans="1:11" ht="113.25" hidden="1" customHeight="1">
      <c r="A35" s="54">
        <v>6.2</v>
      </c>
      <c r="B35" s="175" t="s">
        <v>119</v>
      </c>
      <c r="C35" s="176"/>
      <c r="D35" s="177"/>
      <c r="E35" s="178" t="s">
        <v>120</v>
      </c>
      <c r="F35" s="179"/>
      <c r="G35" s="180"/>
      <c r="H35" s="48" t="s">
        <v>85</v>
      </c>
      <c r="I35" s="28"/>
      <c r="J35" s="27">
        <v>200</v>
      </c>
      <c r="K35" s="25">
        <f>J35*I35</f>
        <v>0</v>
      </c>
    </row>
    <row r="36" spans="1:11" ht="113.25" hidden="1" customHeight="1">
      <c r="A36" s="12">
        <v>6.3</v>
      </c>
      <c r="B36" s="196" t="s">
        <v>121</v>
      </c>
      <c r="C36" s="196"/>
      <c r="D36" s="196"/>
      <c r="E36" s="197" t="s">
        <v>122</v>
      </c>
      <c r="F36" s="197"/>
      <c r="G36" s="197"/>
      <c r="H36" s="48" t="s">
        <v>85</v>
      </c>
      <c r="I36" s="28"/>
      <c r="J36" s="27">
        <v>250</v>
      </c>
      <c r="K36" s="25">
        <f t="shared" ref="K36:K54" si="2">J36*I36</f>
        <v>0</v>
      </c>
    </row>
    <row r="37" spans="1:11" ht="113.25" hidden="1" customHeight="1">
      <c r="A37" s="12">
        <v>6.4</v>
      </c>
      <c r="B37" s="196" t="s">
        <v>123</v>
      </c>
      <c r="C37" s="196"/>
      <c r="D37" s="196"/>
      <c r="E37" s="197" t="s">
        <v>124</v>
      </c>
      <c r="F37" s="197"/>
      <c r="G37" s="197"/>
      <c r="H37" s="48" t="s">
        <v>85</v>
      </c>
      <c r="I37" s="28"/>
      <c r="J37" s="27">
        <v>210</v>
      </c>
      <c r="K37" s="25">
        <f t="shared" si="2"/>
        <v>0</v>
      </c>
    </row>
    <row r="38" spans="1:11" ht="113.25" hidden="1" customHeight="1">
      <c r="A38" s="54">
        <v>6.5</v>
      </c>
      <c r="B38" s="196" t="s">
        <v>125</v>
      </c>
      <c r="C38" s="196"/>
      <c r="D38" s="196"/>
      <c r="E38" s="197" t="s">
        <v>126</v>
      </c>
      <c r="F38" s="197"/>
      <c r="G38" s="197"/>
      <c r="H38" s="48" t="s">
        <v>72</v>
      </c>
      <c r="I38" s="28"/>
      <c r="J38" s="27">
        <v>15</v>
      </c>
      <c r="K38" s="25">
        <f t="shared" si="2"/>
        <v>0</v>
      </c>
    </row>
    <row r="39" spans="1:11" ht="87.75" hidden="1" customHeight="1">
      <c r="A39" s="54">
        <v>6.6</v>
      </c>
      <c r="B39" s="196" t="s">
        <v>127</v>
      </c>
      <c r="C39" s="196"/>
      <c r="D39" s="196"/>
      <c r="E39" s="197" t="s">
        <v>128</v>
      </c>
      <c r="F39" s="197"/>
      <c r="G39" s="197"/>
      <c r="H39" s="48" t="s">
        <v>85</v>
      </c>
      <c r="I39" s="28"/>
      <c r="J39" s="27">
        <v>30</v>
      </c>
      <c r="K39" s="25">
        <f t="shared" si="2"/>
        <v>0</v>
      </c>
    </row>
    <row r="40" spans="1:11" ht="113.25" hidden="1" customHeight="1">
      <c r="A40" s="12">
        <v>6.7</v>
      </c>
      <c r="B40" s="196" t="s">
        <v>129</v>
      </c>
      <c r="C40" s="196"/>
      <c r="D40" s="196"/>
      <c r="E40" s="197" t="s">
        <v>130</v>
      </c>
      <c r="F40" s="197"/>
      <c r="G40" s="197"/>
      <c r="H40" s="48" t="s">
        <v>72</v>
      </c>
      <c r="I40" s="28"/>
      <c r="J40" s="27">
        <v>20</v>
      </c>
      <c r="K40" s="25">
        <f t="shared" si="2"/>
        <v>0</v>
      </c>
    </row>
    <row r="41" spans="1:11" ht="137.1" hidden="1" customHeight="1">
      <c r="A41" s="12">
        <v>6.8</v>
      </c>
      <c r="B41" s="196" t="s">
        <v>131</v>
      </c>
      <c r="C41" s="196"/>
      <c r="D41" s="196"/>
      <c r="E41" s="197" t="s">
        <v>132</v>
      </c>
      <c r="F41" s="197"/>
      <c r="G41" s="197"/>
      <c r="H41" s="48" t="s">
        <v>85</v>
      </c>
      <c r="I41" s="28"/>
      <c r="J41" s="27">
        <v>175</v>
      </c>
      <c r="K41" s="25">
        <f t="shared" si="2"/>
        <v>0</v>
      </c>
    </row>
    <row r="42" spans="1:11" ht="72" hidden="1" customHeight="1">
      <c r="A42" s="12">
        <v>6.9</v>
      </c>
      <c r="B42" s="196" t="s">
        <v>133</v>
      </c>
      <c r="C42" s="196"/>
      <c r="D42" s="196"/>
      <c r="E42" s="197" t="s">
        <v>134</v>
      </c>
      <c r="F42" s="197"/>
      <c r="G42" s="197"/>
      <c r="H42" s="48" t="s">
        <v>85</v>
      </c>
      <c r="I42" s="28"/>
      <c r="J42" s="27">
        <v>35</v>
      </c>
      <c r="K42" s="25">
        <f t="shared" si="2"/>
        <v>0</v>
      </c>
    </row>
    <row r="43" spans="1:11" ht="75" hidden="1" customHeight="1">
      <c r="A43" s="57">
        <v>6.1</v>
      </c>
      <c r="B43" s="196" t="s">
        <v>135</v>
      </c>
      <c r="C43" s="196"/>
      <c r="D43" s="196"/>
      <c r="E43" s="197" t="s">
        <v>136</v>
      </c>
      <c r="F43" s="197"/>
      <c r="G43" s="197"/>
      <c r="H43" s="48" t="s">
        <v>85</v>
      </c>
      <c r="I43" s="28"/>
      <c r="J43" s="27">
        <v>20</v>
      </c>
      <c r="K43" s="25">
        <f t="shared" si="2"/>
        <v>0</v>
      </c>
    </row>
    <row r="44" spans="1:11" ht="57.75" hidden="1" customHeight="1">
      <c r="A44" s="40">
        <v>6.11</v>
      </c>
      <c r="B44" s="196" t="s">
        <v>137</v>
      </c>
      <c r="C44" s="196"/>
      <c r="D44" s="196"/>
      <c r="E44" s="197" t="s">
        <v>138</v>
      </c>
      <c r="F44" s="197"/>
      <c r="G44" s="197"/>
      <c r="H44" s="48" t="s">
        <v>85</v>
      </c>
      <c r="I44" s="28"/>
      <c r="J44" s="27">
        <v>120</v>
      </c>
      <c r="K44" s="25">
        <f t="shared" si="2"/>
        <v>0</v>
      </c>
    </row>
    <row r="45" spans="1:11" ht="111" hidden="1" customHeight="1">
      <c r="A45" s="57">
        <v>6.12</v>
      </c>
      <c r="B45" s="196" t="s">
        <v>139</v>
      </c>
      <c r="C45" s="196"/>
      <c r="D45" s="196"/>
      <c r="E45" s="197" t="s">
        <v>140</v>
      </c>
      <c r="F45" s="197"/>
      <c r="G45" s="197"/>
      <c r="H45" s="48" t="s">
        <v>85</v>
      </c>
      <c r="I45" s="28"/>
      <c r="J45" s="27">
        <v>90</v>
      </c>
      <c r="K45" s="25">
        <f t="shared" si="2"/>
        <v>0</v>
      </c>
    </row>
    <row r="46" spans="1:11" ht="106.35" hidden="1" customHeight="1">
      <c r="A46" s="57">
        <v>6.13</v>
      </c>
      <c r="B46" s="196" t="s">
        <v>141</v>
      </c>
      <c r="C46" s="196"/>
      <c r="D46" s="196"/>
      <c r="E46" s="197" t="s">
        <v>142</v>
      </c>
      <c r="F46" s="197"/>
      <c r="G46" s="197"/>
      <c r="H46" s="48" t="s">
        <v>85</v>
      </c>
      <c r="I46" s="28"/>
      <c r="J46" s="27">
        <v>90</v>
      </c>
      <c r="K46" s="25">
        <f t="shared" si="2"/>
        <v>0</v>
      </c>
    </row>
    <row r="47" spans="1:11" ht="97.35" hidden="1" customHeight="1">
      <c r="A47" s="40">
        <v>6.14</v>
      </c>
      <c r="B47" s="196" t="s">
        <v>143</v>
      </c>
      <c r="C47" s="196"/>
      <c r="D47" s="196"/>
      <c r="E47" s="212" t="s">
        <v>144</v>
      </c>
      <c r="F47" s="212"/>
      <c r="G47" s="212"/>
      <c r="H47" s="48" t="s">
        <v>85</v>
      </c>
      <c r="I47" s="28"/>
      <c r="J47" s="27">
        <v>220</v>
      </c>
      <c r="K47" s="25">
        <f t="shared" si="2"/>
        <v>0</v>
      </c>
    </row>
    <row r="48" spans="1:11" ht="113.45" hidden="1" customHeight="1">
      <c r="A48" s="57">
        <v>6.15</v>
      </c>
      <c r="B48" s="196" t="s">
        <v>145</v>
      </c>
      <c r="C48" s="196"/>
      <c r="D48" s="196"/>
      <c r="E48" s="197" t="s">
        <v>146</v>
      </c>
      <c r="F48" s="197"/>
      <c r="G48" s="197"/>
      <c r="H48" s="48" t="s">
        <v>85</v>
      </c>
      <c r="I48" s="28"/>
      <c r="J48" s="27">
        <v>120</v>
      </c>
      <c r="K48" s="25">
        <f t="shared" si="2"/>
        <v>0</v>
      </c>
    </row>
    <row r="49" spans="1:11" ht="97.5" hidden="1" customHeight="1">
      <c r="A49" s="40">
        <v>6.16</v>
      </c>
      <c r="B49" s="196" t="s">
        <v>147</v>
      </c>
      <c r="C49" s="196"/>
      <c r="D49" s="196"/>
      <c r="E49" s="212" t="s">
        <v>148</v>
      </c>
      <c r="F49" s="212"/>
      <c r="G49" s="212"/>
      <c r="H49" s="48" t="s">
        <v>85</v>
      </c>
      <c r="I49" s="28"/>
      <c r="J49" s="27">
        <v>175</v>
      </c>
      <c r="K49" s="25">
        <f t="shared" si="2"/>
        <v>0</v>
      </c>
    </row>
    <row r="50" spans="1:11" ht="110.1" hidden="1" customHeight="1">
      <c r="A50" s="40">
        <v>6.17</v>
      </c>
      <c r="B50" s="196" t="s">
        <v>149</v>
      </c>
      <c r="C50" s="196"/>
      <c r="D50" s="196"/>
      <c r="E50" s="197" t="s">
        <v>150</v>
      </c>
      <c r="F50" s="197"/>
      <c r="G50" s="197"/>
      <c r="H50" s="48" t="s">
        <v>85</v>
      </c>
      <c r="I50" s="28"/>
      <c r="J50" s="27">
        <v>185</v>
      </c>
      <c r="K50" s="25">
        <f t="shared" si="2"/>
        <v>0</v>
      </c>
    </row>
    <row r="51" spans="1:11" ht="138.6" hidden="1" customHeight="1">
      <c r="A51" s="40">
        <v>6.1800000000000104</v>
      </c>
      <c r="B51" s="196" t="s">
        <v>151</v>
      </c>
      <c r="C51" s="196"/>
      <c r="D51" s="196"/>
      <c r="E51" s="197" t="s">
        <v>152</v>
      </c>
      <c r="F51" s="197"/>
      <c r="G51" s="197"/>
      <c r="H51" s="48" t="s">
        <v>153</v>
      </c>
      <c r="I51" s="28"/>
      <c r="J51" s="27">
        <v>120</v>
      </c>
      <c r="K51" s="25">
        <f t="shared" si="2"/>
        <v>0</v>
      </c>
    </row>
    <row r="52" spans="1:11" ht="31.5" hidden="1" customHeight="1">
      <c r="A52" s="31">
        <v>7</v>
      </c>
      <c r="B52" s="248" t="s">
        <v>154</v>
      </c>
      <c r="C52" s="249"/>
      <c r="D52" s="250"/>
      <c r="E52" s="251" t="s">
        <v>155</v>
      </c>
      <c r="F52" s="251"/>
      <c r="G52" s="251"/>
      <c r="H52" s="51"/>
      <c r="I52" s="32"/>
      <c r="J52" s="32"/>
      <c r="K52" s="33"/>
    </row>
    <row r="53" spans="1:11" ht="113.25" hidden="1" customHeight="1">
      <c r="A53" s="14">
        <v>7.1</v>
      </c>
      <c r="B53" s="196" t="s">
        <v>156</v>
      </c>
      <c r="C53" s="196"/>
      <c r="D53" s="196"/>
      <c r="E53" s="197" t="s">
        <v>157</v>
      </c>
      <c r="F53" s="197"/>
      <c r="G53" s="197"/>
      <c r="H53" s="48"/>
      <c r="I53" s="28"/>
      <c r="J53" s="27">
        <v>25</v>
      </c>
      <c r="K53" s="25">
        <f t="shared" si="2"/>
        <v>0</v>
      </c>
    </row>
    <row r="54" spans="1:11" ht="113.25" hidden="1" customHeight="1">
      <c r="A54" s="14">
        <v>7.2</v>
      </c>
      <c r="B54" s="196" t="s">
        <v>158</v>
      </c>
      <c r="C54" s="196"/>
      <c r="D54" s="196"/>
      <c r="E54" s="212" t="s">
        <v>159</v>
      </c>
      <c r="F54" s="212"/>
      <c r="G54" s="212"/>
      <c r="H54" s="48"/>
      <c r="I54" s="28"/>
      <c r="J54" s="27">
        <v>25</v>
      </c>
      <c r="K54" s="25">
        <f t="shared" si="2"/>
        <v>0</v>
      </c>
    </row>
    <row r="55" spans="1:11" ht="31.5" hidden="1" customHeight="1" thickBot="1">
      <c r="A55" s="31">
        <v>8</v>
      </c>
      <c r="B55" s="248" t="s">
        <v>160</v>
      </c>
      <c r="C55" s="249"/>
      <c r="D55" s="250"/>
      <c r="E55" s="251" t="s">
        <v>161</v>
      </c>
      <c r="F55" s="251"/>
      <c r="G55" s="251"/>
      <c r="H55" s="51"/>
      <c r="I55" s="32"/>
      <c r="J55" s="32"/>
      <c r="K55" s="33"/>
    </row>
    <row r="56" spans="1:11" ht="127.5" hidden="1" customHeight="1" thickBot="1">
      <c r="A56" s="56">
        <v>8.1</v>
      </c>
      <c r="B56" s="252" t="s">
        <v>162</v>
      </c>
      <c r="C56" s="253"/>
      <c r="D56" s="254"/>
      <c r="E56" s="255" t="s">
        <v>163</v>
      </c>
      <c r="F56" s="256"/>
      <c r="G56" s="257"/>
      <c r="H56" s="52" t="s">
        <v>85</v>
      </c>
      <c r="I56" s="43"/>
      <c r="J56" s="44">
        <v>50</v>
      </c>
      <c r="K56" s="45">
        <f t="shared" ref="K56:K67" si="3">I56*J56</f>
        <v>0</v>
      </c>
    </row>
    <row r="57" spans="1:11" ht="124.5" hidden="1" customHeight="1" thickBot="1">
      <c r="A57" s="55">
        <v>8.1999999999999993</v>
      </c>
      <c r="B57" s="220" t="s">
        <v>164</v>
      </c>
      <c r="C57" s="220"/>
      <c r="D57" s="220"/>
      <c r="E57" s="221" t="s">
        <v>165</v>
      </c>
      <c r="F57" s="221"/>
      <c r="G57" s="221"/>
      <c r="H57" s="48" t="s">
        <v>85</v>
      </c>
      <c r="I57" s="43"/>
      <c r="J57" s="44">
        <v>10</v>
      </c>
      <c r="K57" s="45">
        <f t="shared" si="3"/>
        <v>0</v>
      </c>
    </row>
    <row r="58" spans="1:11" ht="120" hidden="1" customHeight="1">
      <c r="A58" s="56">
        <v>8.3000000000000007</v>
      </c>
      <c r="B58" s="224" t="s">
        <v>164</v>
      </c>
      <c r="C58" s="224"/>
      <c r="D58" s="224"/>
      <c r="E58" s="225" t="s">
        <v>166</v>
      </c>
      <c r="F58" s="225"/>
      <c r="G58" s="225"/>
      <c r="H58" s="49" t="s">
        <v>85</v>
      </c>
      <c r="I58" s="43"/>
      <c r="J58" s="44">
        <v>10</v>
      </c>
      <c r="K58" s="45">
        <f t="shared" si="3"/>
        <v>0</v>
      </c>
    </row>
    <row r="59" spans="1:11" ht="150" hidden="1" customHeight="1" thickBot="1">
      <c r="A59" s="14">
        <v>8.4</v>
      </c>
      <c r="B59" s="220" t="s">
        <v>167</v>
      </c>
      <c r="C59" s="220"/>
      <c r="D59" s="220"/>
      <c r="E59" s="221" t="s">
        <v>168</v>
      </c>
      <c r="F59" s="221"/>
      <c r="G59" s="221"/>
      <c r="H59" s="48" t="s">
        <v>85</v>
      </c>
      <c r="I59" s="28"/>
      <c r="J59" s="27">
        <v>30</v>
      </c>
      <c r="K59" s="45">
        <f t="shared" si="3"/>
        <v>0</v>
      </c>
    </row>
    <row r="60" spans="1:11" ht="148.5" hidden="1" customHeight="1">
      <c r="A60" s="42">
        <v>8.5</v>
      </c>
      <c r="B60" s="220" t="s">
        <v>169</v>
      </c>
      <c r="C60" s="220"/>
      <c r="D60" s="220"/>
      <c r="E60" s="221" t="s">
        <v>170</v>
      </c>
      <c r="F60" s="221"/>
      <c r="G60" s="221"/>
      <c r="H60" s="48" t="s">
        <v>85</v>
      </c>
      <c r="I60" s="28"/>
      <c r="J60" s="27">
        <v>45</v>
      </c>
      <c r="K60" s="25">
        <f t="shared" si="3"/>
        <v>0</v>
      </c>
    </row>
    <row r="61" spans="1:11" ht="172.5" hidden="1" customHeight="1" thickBot="1">
      <c r="A61" s="14">
        <v>8.6</v>
      </c>
      <c r="B61" s="220" t="s">
        <v>171</v>
      </c>
      <c r="C61" s="220"/>
      <c r="D61" s="220"/>
      <c r="E61" s="221" t="s">
        <v>172</v>
      </c>
      <c r="F61" s="221"/>
      <c r="G61" s="221"/>
      <c r="H61" s="48" t="s">
        <v>85</v>
      </c>
      <c r="I61" s="28"/>
      <c r="J61" s="27">
        <v>60</v>
      </c>
      <c r="K61" s="25">
        <f t="shared" si="3"/>
        <v>0</v>
      </c>
    </row>
    <row r="62" spans="1:11" ht="150" hidden="1" customHeight="1">
      <c r="A62" s="42">
        <v>8.6999999999999993</v>
      </c>
      <c r="B62" s="220" t="s">
        <v>173</v>
      </c>
      <c r="C62" s="220"/>
      <c r="D62" s="220"/>
      <c r="E62" s="221" t="s">
        <v>174</v>
      </c>
      <c r="F62" s="221"/>
      <c r="G62" s="221"/>
      <c r="H62" s="48" t="s">
        <v>85</v>
      </c>
      <c r="I62" s="28"/>
      <c r="J62" s="27">
        <v>50</v>
      </c>
      <c r="K62" s="25">
        <f t="shared" si="3"/>
        <v>0</v>
      </c>
    </row>
    <row r="63" spans="1:11" ht="195.75" hidden="1" customHeight="1" thickBot="1">
      <c r="A63" s="14">
        <v>8.8000000000000007</v>
      </c>
      <c r="B63" s="220" t="s">
        <v>175</v>
      </c>
      <c r="C63" s="220"/>
      <c r="D63" s="220"/>
      <c r="E63" s="221" t="s">
        <v>176</v>
      </c>
      <c r="F63" s="221"/>
      <c r="G63" s="221"/>
      <c r="H63" s="48" t="s">
        <v>85</v>
      </c>
      <c r="I63" s="28"/>
      <c r="J63" s="27">
        <v>75</v>
      </c>
      <c r="K63" s="25">
        <f t="shared" si="3"/>
        <v>0</v>
      </c>
    </row>
    <row r="64" spans="1:11" ht="150" hidden="1" customHeight="1">
      <c r="A64" s="56">
        <v>8.9</v>
      </c>
      <c r="B64" s="220" t="s">
        <v>177</v>
      </c>
      <c r="C64" s="220"/>
      <c r="D64" s="220"/>
      <c r="E64" s="221" t="s">
        <v>178</v>
      </c>
      <c r="F64" s="221"/>
      <c r="G64" s="221"/>
      <c r="H64" s="48" t="s">
        <v>72</v>
      </c>
      <c r="I64" s="28"/>
      <c r="J64" s="27">
        <v>5</v>
      </c>
      <c r="K64" s="25">
        <f t="shared" si="3"/>
        <v>0</v>
      </c>
    </row>
    <row r="65" spans="1:11" ht="129" hidden="1" customHeight="1">
      <c r="A65" s="40">
        <v>8.1</v>
      </c>
      <c r="B65" s="220" t="s">
        <v>179</v>
      </c>
      <c r="C65" s="220"/>
      <c r="D65" s="220"/>
      <c r="E65" s="221" t="s">
        <v>180</v>
      </c>
      <c r="F65" s="221"/>
      <c r="G65" s="221"/>
      <c r="H65" s="48" t="s">
        <v>72</v>
      </c>
      <c r="I65" s="28"/>
      <c r="J65" s="27">
        <v>4</v>
      </c>
      <c r="K65" s="25">
        <f t="shared" si="3"/>
        <v>0</v>
      </c>
    </row>
    <row r="66" spans="1:11" ht="121.5" hidden="1" customHeight="1">
      <c r="A66" s="40">
        <v>8.11</v>
      </c>
      <c r="B66" s="220" t="s">
        <v>181</v>
      </c>
      <c r="C66" s="220"/>
      <c r="D66" s="220"/>
      <c r="E66" s="221" t="s">
        <v>182</v>
      </c>
      <c r="F66" s="221"/>
      <c r="G66" s="221"/>
      <c r="H66" s="48" t="s">
        <v>72</v>
      </c>
      <c r="I66" s="28"/>
      <c r="J66" s="27">
        <v>6</v>
      </c>
      <c r="K66" s="25">
        <f t="shared" si="3"/>
        <v>0</v>
      </c>
    </row>
    <row r="67" spans="1:11" ht="121.5" hidden="1" customHeight="1">
      <c r="A67" s="40">
        <v>8.1199999999999992</v>
      </c>
      <c r="B67" s="220" t="s">
        <v>183</v>
      </c>
      <c r="C67" s="220"/>
      <c r="D67" s="220"/>
      <c r="E67" s="221" t="s">
        <v>184</v>
      </c>
      <c r="F67" s="221"/>
      <c r="G67" s="221"/>
      <c r="H67" s="48" t="s">
        <v>72</v>
      </c>
      <c r="I67" s="28"/>
      <c r="J67" s="27">
        <v>8</v>
      </c>
      <c r="K67" s="25">
        <f t="shared" si="3"/>
        <v>0</v>
      </c>
    </row>
    <row r="68" spans="1:11" ht="16.5" thickBot="1">
      <c r="A68" s="222"/>
      <c r="B68" s="223"/>
      <c r="C68" s="223"/>
      <c r="D68" s="223"/>
      <c r="E68" s="223"/>
      <c r="F68" s="223"/>
      <c r="G68" s="223"/>
      <c r="H68" s="223"/>
      <c r="I68" s="223"/>
      <c r="J68" s="223"/>
      <c r="K68" s="223"/>
    </row>
    <row r="69" spans="1:11" ht="28.5" customHeight="1" thickBot="1">
      <c r="A69" s="17" t="s">
        <v>185</v>
      </c>
      <c r="B69" s="6"/>
      <c r="C69" s="6"/>
      <c r="D69" s="6"/>
      <c r="E69" s="6"/>
      <c r="F69" s="6"/>
      <c r="G69" s="6"/>
      <c r="H69" s="75"/>
      <c r="I69" s="75"/>
      <c r="J69" s="75"/>
      <c r="K69" s="75">
        <f>SUM(K8:K67)</f>
        <v>710</v>
      </c>
    </row>
  </sheetData>
  <mergeCells count="135">
    <mergeCell ref="B66:D66"/>
    <mergeCell ref="E66:G66"/>
    <mergeCell ref="B67:D67"/>
    <mergeCell ref="E67:G67"/>
    <mergeCell ref="A68:K68"/>
    <mergeCell ref="B63:D63"/>
    <mergeCell ref="E63:G63"/>
    <mergeCell ref="B64:D64"/>
    <mergeCell ref="E64:G64"/>
    <mergeCell ref="B65:D65"/>
    <mergeCell ref="E65:G65"/>
    <mergeCell ref="B60:D60"/>
    <mergeCell ref="E60:G60"/>
    <mergeCell ref="B61:D61"/>
    <mergeCell ref="E61:G61"/>
    <mergeCell ref="B62:D62"/>
    <mergeCell ref="E62:G62"/>
    <mergeCell ref="B57:D57"/>
    <mergeCell ref="E57:G57"/>
    <mergeCell ref="B58:D58"/>
    <mergeCell ref="E58:G58"/>
    <mergeCell ref="B59:D59"/>
    <mergeCell ref="E59:G59"/>
    <mergeCell ref="B54:D54"/>
    <mergeCell ref="E54:G54"/>
    <mergeCell ref="B55:D55"/>
    <mergeCell ref="E55:G55"/>
    <mergeCell ref="B56:D56"/>
    <mergeCell ref="E56:G56"/>
    <mergeCell ref="B51:D51"/>
    <mergeCell ref="E51:G51"/>
    <mergeCell ref="B52:D52"/>
    <mergeCell ref="E52:G52"/>
    <mergeCell ref="B53:D53"/>
    <mergeCell ref="E53:G53"/>
    <mergeCell ref="B48:D48"/>
    <mergeCell ref="E48:G48"/>
    <mergeCell ref="B49:D49"/>
    <mergeCell ref="E49:G49"/>
    <mergeCell ref="B50:D50"/>
    <mergeCell ref="E50:G50"/>
    <mergeCell ref="B45:D45"/>
    <mergeCell ref="E45:G45"/>
    <mergeCell ref="B46:D46"/>
    <mergeCell ref="E46:G46"/>
    <mergeCell ref="B47:D47"/>
    <mergeCell ref="E47:G47"/>
    <mergeCell ref="B42:D42"/>
    <mergeCell ref="E42:G42"/>
    <mergeCell ref="B43:D43"/>
    <mergeCell ref="E43:G43"/>
    <mergeCell ref="B44:D44"/>
    <mergeCell ref="E44:G44"/>
    <mergeCell ref="B39:D39"/>
    <mergeCell ref="E39:G39"/>
    <mergeCell ref="B40:D40"/>
    <mergeCell ref="E40:G40"/>
    <mergeCell ref="B41:D41"/>
    <mergeCell ref="E41:G41"/>
    <mergeCell ref="B36:D36"/>
    <mergeCell ref="E36:G36"/>
    <mergeCell ref="B37:D37"/>
    <mergeCell ref="E37:G37"/>
    <mergeCell ref="B38:D38"/>
    <mergeCell ref="E38:G38"/>
    <mergeCell ref="B33:D33"/>
    <mergeCell ref="E33:G33"/>
    <mergeCell ref="B34:D34"/>
    <mergeCell ref="E34:G34"/>
    <mergeCell ref="B35:D35"/>
    <mergeCell ref="E35:G35"/>
    <mergeCell ref="B30:D30"/>
    <mergeCell ref="E30:G30"/>
    <mergeCell ref="B31:D31"/>
    <mergeCell ref="E31:G31"/>
    <mergeCell ref="B32:D32"/>
    <mergeCell ref="E32:G32"/>
    <mergeCell ref="B27:D27"/>
    <mergeCell ref="E27:G27"/>
    <mergeCell ref="B28:D28"/>
    <mergeCell ref="E28:G28"/>
    <mergeCell ref="B29:D29"/>
    <mergeCell ref="E29:G29"/>
    <mergeCell ref="B24:D24"/>
    <mergeCell ref="E24:G24"/>
    <mergeCell ref="B25:D25"/>
    <mergeCell ref="E25:G25"/>
    <mergeCell ref="B26:D26"/>
    <mergeCell ref="E26:G26"/>
    <mergeCell ref="B21:D21"/>
    <mergeCell ref="E21:G21"/>
    <mergeCell ref="B22:D22"/>
    <mergeCell ref="E22:G22"/>
    <mergeCell ref="B23:D23"/>
    <mergeCell ref="E23:G23"/>
    <mergeCell ref="B18:D18"/>
    <mergeCell ref="E18:G18"/>
    <mergeCell ref="B19:D19"/>
    <mergeCell ref="E19:G19"/>
    <mergeCell ref="B20:D20"/>
    <mergeCell ref="E20:G20"/>
    <mergeCell ref="B16:D16"/>
    <mergeCell ref="E16:G16"/>
    <mergeCell ref="B17:D17"/>
    <mergeCell ref="E17:G17"/>
    <mergeCell ref="B13:D13"/>
    <mergeCell ref="E13:G13"/>
    <mergeCell ref="B14:D14"/>
    <mergeCell ref="E14:G14"/>
    <mergeCell ref="B15:D15"/>
    <mergeCell ref="E15:G15"/>
    <mergeCell ref="B10:D10"/>
    <mergeCell ref="E10:G10"/>
    <mergeCell ref="B11:D11"/>
    <mergeCell ref="E11:G11"/>
    <mergeCell ref="B12:D12"/>
    <mergeCell ref="E12:G12"/>
    <mergeCell ref="B7:D7"/>
    <mergeCell ref="E7:G7"/>
    <mergeCell ref="B8:D8"/>
    <mergeCell ref="E8:G8"/>
    <mergeCell ref="B9:D9"/>
    <mergeCell ref="E9:G9"/>
    <mergeCell ref="A4:B4"/>
    <mergeCell ref="C4:D4"/>
    <mergeCell ref="F4:G4"/>
    <mergeCell ref="I4:K4"/>
    <mergeCell ref="B6:D6"/>
    <mergeCell ref="E6:G6"/>
    <mergeCell ref="A1:K1"/>
    <mergeCell ref="A2:K2"/>
    <mergeCell ref="A3:B3"/>
    <mergeCell ref="C3:D3"/>
    <mergeCell ref="F3:G3"/>
    <mergeCell ref="I3:K3"/>
  </mergeCells>
  <printOptions horizontalCentered="1" verticalCentered="1"/>
  <pageMargins left="0" right="0" top="0" bottom="0" header="0" footer="0"/>
  <pageSetup scale="67"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48">
    <tabColor theme="9"/>
  </sheetPr>
  <dimension ref="A1:K69"/>
  <sheetViews>
    <sheetView view="pageBreakPreview" topLeftCell="A13" zoomScale="80" zoomScaleNormal="50" zoomScaleSheetLayoutView="80" workbookViewId="0">
      <selection activeCell="E8" sqref="E8:G8"/>
    </sheetView>
  </sheetViews>
  <sheetFormatPr defaultRowHeight="21"/>
  <cols>
    <col min="1" max="1" width="6.42578125" style="18" customWidth="1"/>
    <col min="2" max="2" width="18.85546875" style="1" customWidth="1"/>
    <col min="3" max="3" width="11.85546875" style="1" customWidth="1"/>
    <col min="4" max="4" width="21.5703125" style="1" customWidth="1"/>
    <col min="5" max="5" width="19.42578125" style="1" customWidth="1"/>
    <col min="6" max="6" width="12.85546875" style="1" customWidth="1"/>
    <col min="7" max="7" width="10.5703125" style="1" customWidth="1"/>
    <col min="8" max="8" width="12" style="7" customWidth="1"/>
    <col min="9" max="9" width="10.85546875" style="1" customWidth="1"/>
    <col min="10" max="10" width="10.42578125" style="1" customWidth="1"/>
    <col min="11" max="11" width="13.42578125" style="1" customWidth="1"/>
  </cols>
  <sheetData>
    <row r="1" spans="1:11" ht="79.5" customHeight="1">
      <c r="A1" s="165" t="s">
        <v>0</v>
      </c>
      <c r="B1" s="165"/>
      <c r="C1" s="165"/>
      <c r="D1" s="165"/>
      <c r="E1" s="165"/>
      <c r="F1" s="165"/>
      <c r="G1" s="165"/>
      <c r="H1" s="165"/>
      <c r="I1" s="165"/>
      <c r="J1" s="165"/>
      <c r="K1" s="165"/>
    </row>
    <row r="2" spans="1:11" ht="33.75" customHeight="1">
      <c r="A2" s="166" t="s">
        <v>41</v>
      </c>
      <c r="B2" s="166"/>
      <c r="C2" s="166"/>
      <c r="D2" s="166"/>
      <c r="E2" s="166"/>
      <c r="F2" s="166"/>
      <c r="G2" s="166"/>
      <c r="H2" s="166"/>
      <c r="I2" s="166"/>
      <c r="J2" s="166"/>
      <c r="K2" s="166"/>
    </row>
    <row r="3" spans="1:11" ht="34.5" customHeight="1">
      <c r="A3" s="264" t="s">
        <v>213</v>
      </c>
      <c r="B3" s="265"/>
      <c r="C3" s="266" t="s">
        <v>25</v>
      </c>
      <c r="D3" s="267"/>
      <c r="E3" s="37" t="s">
        <v>44</v>
      </c>
      <c r="F3" s="266"/>
      <c r="G3" s="270"/>
      <c r="H3" s="35" t="s">
        <v>46</v>
      </c>
      <c r="I3" s="266" t="s">
        <v>220</v>
      </c>
      <c r="J3" s="270"/>
      <c r="K3" s="267"/>
    </row>
    <row r="4" spans="1:11" ht="39.75" customHeight="1">
      <c r="A4" s="264" t="s">
        <v>215</v>
      </c>
      <c r="B4" s="265"/>
      <c r="C4" s="266">
        <v>101</v>
      </c>
      <c r="D4" s="267"/>
      <c r="E4" s="38" t="s">
        <v>49</v>
      </c>
      <c r="F4" s="273"/>
      <c r="G4" s="274"/>
      <c r="H4" s="36" t="s">
        <v>216</v>
      </c>
      <c r="I4" s="266">
        <v>13</v>
      </c>
      <c r="J4" s="270"/>
      <c r="K4" s="267"/>
    </row>
    <row r="5" spans="1:11" ht="23.25">
      <c r="A5" s="10"/>
      <c r="B5" s="4"/>
      <c r="C5" s="4"/>
      <c r="D5" s="4"/>
      <c r="E5" s="4"/>
      <c r="F5"/>
      <c r="G5"/>
      <c r="H5" s="8"/>
      <c r="I5" s="5"/>
      <c r="J5" s="2"/>
    </row>
    <row r="6" spans="1:11" ht="31.5" customHeight="1">
      <c r="A6" s="11" t="s">
        <v>52</v>
      </c>
      <c r="B6" s="161" t="s">
        <v>53</v>
      </c>
      <c r="C6" s="162"/>
      <c r="D6" s="163"/>
      <c r="E6" s="164" t="s">
        <v>54</v>
      </c>
      <c r="F6" s="164"/>
      <c r="G6" s="164"/>
      <c r="H6" s="24" t="s">
        <v>55</v>
      </c>
      <c r="I6" s="24" t="s">
        <v>56</v>
      </c>
      <c r="J6" s="24" t="s">
        <v>57</v>
      </c>
      <c r="K6" s="24" t="s">
        <v>58</v>
      </c>
    </row>
    <row r="7" spans="1:11" ht="30" hidden="1" customHeight="1">
      <c r="A7" s="13">
        <v>1</v>
      </c>
      <c r="B7" s="174" t="s">
        <v>59</v>
      </c>
      <c r="C7" s="174"/>
      <c r="D7" s="174"/>
      <c r="E7" s="174" t="s">
        <v>60</v>
      </c>
      <c r="F7" s="174"/>
      <c r="G7" s="174"/>
      <c r="H7" s="9"/>
      <c r="I7" s="3"/>
      <c r="J7" s="3"/>
      <c r="K7" s="3"/>
    </row>
    <row r="8" spans="1:11" ht="116.25" hidden="1" customHeight="1">
      <c r="A8" s="12">
        <v>1.1000000000000001</v>
      </c>
      <c r="B8" s="175" t="s">
        <v>61</v>
      </c>
      <c r="C8" s="176"/>
      <c r="D8" s="177"/>
      <c r="E8" s="178" t="s">
        <v>62</v>
      </c>
      <c r="F8" s="179"/>
      <c r="G8" s="180"/>
      <c r="H8" s="46" t="s">
        <v>63</v>
      </c>
      <c r="I8" s="28">
        <v>0</v>
      </c>
      <c r="J8" s="27"/>
      <c r="K8" s="25">
        <f>J8*I8</f>
        <v>0</v>
      </c>
    </row>
    <row r="9" spans="1:11" ht="126.75" hidden="1" customHeight="1">
      <c r="A9" s="12">
        <v>1.2</v>
      </c>
      <c r="B9" s="196" t="s">
        <v>64</v>
      </c>
      <c r="C9" s="196"/>
      <c r="D9" s="196"/>
      <c r="E9" s="197" t="s">
        <v>65</v>
      </c>
      <c r="F9" s="197"/>
      <c r="G9" s="197"/>
      <c r="H9" s="46" t="s">
        <v>63</v>
      </c>
      <c r="I9" s="28">
        <v>0</v>
      </c>
      <c r="J9" s="27"/>
      <c r="K9" s="25">
        <f>J9*I9</f>
        <v>0</v>
      </c>
    </row>
    <row r="10" spans="1:11" ht="25.5" customHeight="1">
      <c r="A10" s="13">
        <v>2</v>
      </c>
      <c r="B10" s="262" t="s">
        <v>66</v>
      </c>
      <c r="C10" s="262"/>
      <c r="D10" s="262"/>
      <c r="E10" s="262" t="s">
        <v>67</v>
      </c>
      <c r="F10" s="262"/>
      <c r="G10" s="262"/>
      <c r="H10" s="47"/>
      <c r="I10" s="9"/>
      <c r="J10" s="26"/>
      <c r="K10" s="26"/>
    </row>
    <row r="11" spans="1:11" ht="101.25" customHeight="1">
      <c r="A11" s="12">
        <v>2.1</v>
      </c>
      <c r="B11" s="175" t="s">
        <v>68</v>
      </c>
      <c r="C11" s="176"/>
      <c r="D11" s="177"/>
      <c r="E11" s="178" t="s">
        <v>69</v>
      </c>
      <c r="F11" s="179"/>
      <c r="G11" s="180"/>
      <c r="H11" s="46" t="s">
        <v>63</v>
      </c>
      <c r="I11" s="28">
        <v>37</v>
      </c>
      <c r="J11" s="27">
        <v>4</v>
      </c>
      <c r="K11" s="25">
        <f t="shared" ref="K11:K16" si="0">J11*I11</f>
        <v>148</v>
      </c>
    </row>
    <row r="12" spans="1:11" ht="104.25" customHeight="1">
      <c r="A12" s="14">
        <v>2.2000000000000002</v>
      </c>
      <c r="B12" s="175" t="s">
        <v>70</v>
      </c>
      <c r="C12" s="176"/>
      <c r="D12" s="177"/>
      <c r="E12" s="178" t="s">
        <v>71</v>
      </c>
      <c r="F12" s="179"/>
      <c r="G12" s="180"/>
      <c r="H12" s="48" t="s">
        <v>72</v>
      </c>
      <c r="I12" s="28">
        <v>17</v>
      </c>
      <c r="J12" s="27">
        <v>8</v>
      </c>
      <c r="K12" s="25">
        <f t="shared" si="0"/>
        <v>136</v>
      </c>
    </row>
    <row r="13" spans="1:11" ht="93" customHeight="1">
      <c r="A13" s="14">
        <v>2.2999999999999998</v>
      </c>
      <c r="B13" s="175" t="s">
        <v>73</v>
      </c>
      <c r="C13" s="176"/>
      <c r="D13" s="177"/>
      <c r="E13" s="178" t="s">
        <v>74</v>
      </c>
      <c r="F13" s="179"/>
      <c r="G13" s="180"/>
      <c r="H13" s="48" t="s">
        <v>72</v>
      </c>
      <c r="I13" s="28">
        <v>15</v>
      </c>
      <c r="J13" s="27">
        <v>11</v>
      </c>
      <c r="K13" s="25">
        <f t="shared" si="0"/>
        <v>165</v>
      </c>
    </row>
    <row r="14" spans="1:11" ht="157.5" customHeight="1">
      <c r="A14" s="14">
        <v>2.4</v>
      </c>
      <c r="B14" s="175" t="s">
        <v>75</v>
      </c>
      <c r="C14" s="176"/>
      <c r="D14" s="177"/>
      <c r="E14" s="178" t="s">
        <v>76</v>
      </c>
      <c r="F14" s="179"/>
      <c r="G14" s="180"/>
      <c r="H14" s="46" t="s">
        <v>63</v>
      </c>
      <c r="I14" s="28">
        <v>37</v>
      </c>
      <c r="J14" s="27">
        <v>15</v>
      </c>
      <c r="K14" s="25">
        <f t="shared" si="0"/>
        <v>555</v>
      </c>
    </row>
    <row r="15" spans="1:11" ht="84" hidden="1" customHeight="1">
      <c r="A15" s="12">
        <v>2.5</v>
      </c>
      <c r="B15" s="175" t="s">
        <v>77</v>
      </c>
      <c r="C15" s="176"/>
      <c r="D15" s="177"/>
      <c r="E15" s="178" t="s">
        <v>78</v>
      </c>
      <c r="F15" s="179"/>
      <c r="G15" s="180"/>
      <c r="H15" s="46" t="s">
        <v>63</v>
      </c>
      <c r="I15" s="28">
        <v>0</v>
      </c>
      <c r="J15" s="27"/>
      <c r="K15" s="25">
        <f t="shared" si="0"/>
        <v>0</v>
      </c>
    </row>
    <row r="16" spans="1:11" ht="131.44999999999999" hidden="1" customHeight="1">
      <c r="A16" s="14">
        <v>2.6</v>
      </c>
      <c r="B16" s="175" t="s">
        <v>79</v>
      </c>
      <c r="C16" s="176"/>
      <c r="D16" s="177"/>
      <c r="E16" s="178" t="s">
        <v>80</v>
      </c>
      <c r="F16" s="179"/>
      <c r="G16" s="180"/>
      <c r="H16" s="46" t="s">
        <v>63</v>
      </c>
      <c r="I16" s="28">
        <v>0</v>
      </c>
      <c r="J16" s="27"/>
      <c r="K16" s="25">
        <f t="shared" si="0"/>
        <v>0</v>
      </c>
    </row>
    <row r="17" spans="1:11" ht="30" hidden="1" customHeight="1">
      <c r="A17" s="15">
        <v>3</v>
      </c>
      <c r="B17" s="263" t="s">
        <v>81</v>
      </c>
      <c r="C17" s="263"/>
      <c r="D17" s="263"/>
      <c r="E17" s="262" t="s">
        <v>82</v>
      </c>
      <c r="F17" s="262"/>
      <c r="G17" s="262"/>
      <c r="H17" s="47"/>
      <c r="I17" s="29"/>
      <c r="J17" s="26"/>
      <c r="K17" s="26"/>
    </row>
    <row r="18" spans="1:11" ht="90" hidden="1" customHeight="1">
      <c r="A18" s="12">
        <v>3.1</v>
      </c>
      <c r="B18" s="175" t="s">
        <v>83</v>
      </c>
      <c r="C18" s="176"/>
      <c r="D18" s="177"/>
      <c r="E18" s="178" t="s">
        <v>84</v>
      </c>
      <c r="F18" s="179"/>
      <c r="G18" s="180"/>
      <c r="H18" s="46" t="s">
        <v>85</v>
      </c>
      <c r="I18" s="28">
        <v>0</v>
      </c>
      <c r="J18" s="27"/>
      <c r="K18" s="25">
        <f t="shared" ref="K18:K23" si="1">J18*I18</f>
        <v>0</v>
      </c>
    </row>
    <row r="19" spans="1:11" ht="108.6" hidden="1" customHeight="1">
      <c r="A19" s="12">
        <v>3.2</v>
      </c>
      <c r="B19" s="175" t="s">
        <v>86</v>
      </c>
      <c r="C19" s="176"/>
      <c r="D19" s="177"/>
      <c r="E19" s="178" t="s">
        <v>87</v>
      </c>
      <c r="F19" s="179"/>
      <c r="G19" s="180"/>
      <c r="H19" s="46" t="s">
        <v>63</v>
      </c>
      <c r="I19" s="28">
        <v>0</v>
      </c>
      <c r="J19" s="27"/>
      <c r="K19" s="25">
        <f t="shared" si="1"/>
        <v>0</v>
      </c>
    </row>
    <row r="20" spans="1:11" ht="116.1" hidden="1" customHeight="1">
      <c r="A20" s="12">
        <v>3.3</v>
      </c>
      <c r="B20" s="175" t="s">
        <v>88</v>
      </c>
      <c r="C20" s="176"/>
      <c r="D20" s="177"/>
      <c r="E20" s="178" t="s">
        <v>89</v>
      </c>
      <c r="F20" s="179"/>
      <c r="G20" s="180"/>
      <c r="H20" s="46" t="s">
        <v>63</v>
      </c>
      <c r="I20" s="28">
        <v>0</v>
      </c>
      <c r="J20" s="27"/>
      <c r="K20" s="25">
        <f t="shared" si="1"/>
        <v>0</v>
      </c>
    </row>
    <row r="21" spans="1:11" ht="91.5" hidden="1" customHeight="1">
      <c r="A21" s="34">
        <v>3.4</v>
      </c>
      <c r="B21" s="175" t="s">
        <v>90</v>
      </c>
      <c r="C21" s="176"/>
      <c r="D21" s="177"/>
      <c r="E21" s="178" t="s">
        <v>91</v>
      </c>
      <c r="F21" s="179"/>
      <c r="G21" s="180"/>
      <c r="H21" s="48" t="s">
        <v>85</v>
      </c>
      <c r="I21" s="28">
        <v>0</v>
      </c>
      <c r="J21" s="27"/>
      <c r="K21" s="25">
        <f t="shared" si="1"/>
        <v>0</v>
      </c>
    </row>
    <row r="22" spans="1:11" ht="119.1" hidden="1" customHeight="1">
      <c r="A22" s="34">
        <v>3.5</v>
      </c>
      <c r="B22" s="175" t="s">
        <v>92</v>
      </c>
      <c r="C22" s="176"/>
      <c r="D22" s="177"/>
      <c r="E22" s="178" t="s">
        <v>93</v>
      </c>
      <c r="F22" s="179"/>
      <c r="G22" s="180"/>
      <c r="H22" s="46" t="s">
        <v>63</v>
      </c>
      <c r="I22" s="28">
        <v>0</v>
      </c>
      <c r="J22" s="27"/>
      <c r="K22" s="25">
        <f t="shared" si="1"/>
        <v>0</v>
      </c>
    </row>
    <row r="23" spans="1:11" ht="91.5" hidden="1" customHeight="1">
      <c r="A23" s="34">
        <v>3.6</v>
      </c>
      <c r="B23" s="175" t="s">
        <v>94</v>
      </c>
      <c r="C23" s="176"/>
      <c r="D23" s="177"/>
      <c r="E23" s="178" t="s">
        <v>95</v>
      </c>
      <c r="F23" s="179"/>
      <c r="G23" s="180"/>
      <c r="H23" s="48" t="s">
        <v>85</v>
      </c>
      <c r="I23" s="28">
        <v>0</v>
      </c>
      <c r="J23" s="27"/>
      <c r="K23" s="25">
        <f t="shared" si="1"/>
        <v>0</v>
      </c>
    </row>
    <row r="24" spans="1:11" ht="28.5" hidden="1" customHeight="1">
      <c r="A24" s="16">
        <v>4</v>
      </c>
      <c r="B24" s="262" t="s">
        <v>96</v>
      </c>
      <c r="C24" s="262"/>
      <c r="D24" s="262"/>
      <c r="E24" s="262" t="s">
        <v>97</v>
      </c>
      <c r="F24" s="262"/>
      <c r="G24" s="262"/>
      <c r="H24" s="47"/>
      <c r="I24" s="29"/>
      <c r="J24" s="26"/>
      <c r="K24" s="26"/>
    </row>
    <row r="25" spans="1:11" ht="148.5" hidden="1" customHeight="1">
      <c r="A25" s="12">
        <v>4.0999999999999996</v>
      </c>
      <c r="B25" s="175" t="s">
        <v>98</v>
      </c>
      <c r="C25" s="176"/>
      <c r="D25" s="177"/>
      <c r="E25" s="178" t="s">
        <v>99</v>
      </c>
      <c r="F25" s="179"/>
      <c r="G25" s="180"/>
      <c r="H25" s="46" t="s">
        <v>63</v>
      </c>
      <c r="I25" s="28">
        <v>0</v>
      </c>
      <c r="J25" s="27"/>
      <c r="K25" s="25">
        <f>J25*I25</f>
        <v>0</v>
      </c>
    </row>
    <row r="26" spans="1:11" ht="112.5" hidden="1" customHeight="1">
      <c r="A26" s="14">
        <v>4.2</v>
      </c>
      <c r="B26" s="175" t="s">
        <v>100</v>
      </c>
      <c r="C26" s="176"/>
      <c r="D26" s="177"/>
      <c r="E26" s="178" t="s">
        <v>101</v>
      </c>
      <c r="F26" s="179"/>
      <c r="G26" s="180"/>
      <c r="H26" s="46" t="s">
        <v>63</v>
      </c>
      <c r="I26" s="28">
        <v>0</v>
      </c>
      <c r="J26" s="27"/>
      <c r="K26" s="25">
        <f>J26*I26</f>
        <v>0</v>
      </c>
    </row>
    <row r="27" spans="1:11" ht="89.1" hidden="1" customHeight="1">
      <c r="A27" s="12">
        <v>4.3</v>
      </c>
      <c r="B27" s="175" t="s">
        <v>102</v>
      </c>
      <c r="C27" s="176"/>
      <c r="D27" s="177"/>
      <c r="E27" s="178" t="s">
        <v>103</v>
      </c>
      <c r="F27" s="179"/>
      <c r="G27" s="180"/>
      <c r="H27" s="46" t="s">
        <v>63</v>
      </c>
      <c r="I27" s="28">
        <v>0</v>
      </c>
      <c r="J27" s="27"/>
      <c r="K27" s="25">
        <f>J27*I27</f>
        <v>0</v>
      </c>
    </row>
    <row r="28" spans="1:11" ht="97.5" hidden="1" customHeight="1">
      <c r="A28" s="14">
        <v>4.4000000000000004</v>
      </c>
      <c r="B28" s="175" t="s">
        <v>104</v>
      </c>
      <c r="C28" s="176"/>
      <c r="D28" s="177"/>
      <c r="E28" s="178" t="s">
        <v>105</v>
      </c>
      <c r="F28" s="179"/>
      <c r="G28" s="180"/>
      <c r="H28" s="49" t="s">
        <v>106</v>
      </c>
      <c r="I28" s="28">
        <v>0</v>
      </c>
      <c r="J28" s="27"/>
      <c r="K28" s="25">
        <f>J28*I28</f>
        <v>0</v>
      </c>
    </row>
    <row r="29" spans="1:11" ht="137.25" hidden="1" customHeight="1">
      <c r="A29" s="14">
        <v>4.5</v>
      </c>
      <c r="B29" s="175" t="s">
        <v>107</v>
      </c>
      <c r="C29" s="176"/>
      <c r="D29" s="177"/>
      <c r="E29" s="178" t="s">
        <v>108</v>
      </c>
      <c r="F29" s="179"/>
      <c r="G29" s="180"/>
      <c r="H29" s="49" t="s">
        <v>106</v>
      </c>
      <c r="I29" s="28">
        <v>0</v>
      </c>
      <c r="J29" s="27"/>
      <c r="K29" s="25">
        <f>J29*I29</f>
        <v>0</v>
      </c>
    </row>
    <row r="30" spans="1:11" ht="33" hidden="1" customHeight="1">
      <c r="A30" s="16">
        <v>5</v>
      </c>
      <c r="B30" s="262" t="s">
        <v>109</v>
      </c>
      <c r="C30" s="262"/>
      <c r="D30" s="262"/>
      <c r="E30" s="262" t="s">
        <v>110</v>
      </c>
      <c r="F30" s="262"/>
      <c r="G30" s="262"/>
      <c r="H30" s="47"/>
      <c r="I30" s="30"/>
      <c r="J30" s="26"/>
      <c r="K30" s="26"/>
    </row>
    <row r="31" spans="1:11" ht="167.25" hidden="1" customHeight="1">
      <c r="A31" s="14">
        <v>5.0999999999999996</v>
      </c>
      <c r="B31" s="196" t="s">
        <v>111</v>
      </c>
      <c r="C31" s="196"/>
      <c r="D31" s="196"/>
      <c r="E31" s="197" t="s">
        <v>112</v>
      </c>
      <c r="F31" s="197"/>
      <c r="G31" s="197"/>
      <c r="H31" s="48" t="s">
        <v>72</v>
      </c>
      <c r="I31" s="28">
        <v>0</v>
      </c>
      <c r="J31" s="27"/>
      <c r="K31" s="25">
        <f>J31*I31</f>
        <v>0</v>
      </c>
    </row>
    <row r="32" spans="1:11" ht="135" hidden="1" customHeight="1">
      <c r="A32" s="14">
        <v>5.2</v>
      </c>
      <c r="B32" s="196" t="s">
        <v>113</v>
      </c>
      <c r="C32" s="196"/>
      <c r="D32" s="196"/>
      <c r="E32" s="258" t="s">
        <v>114</v>
      </c>
      <c r="F32" s="258"/>
      <c r="G32" s="258"/>
      <c r="H32" s="48" t="s">
        <v>63</v>
      </c>
      <c r="I32" s="28">
        <v>0</v>
      </c>
      <c r="J32" s="27"/>
      <c r="K32" s="25">
        <f>J32*I32</f>
        <v>0</v>
      </c>
    </row>
    <row r="33" spans="1:11" ht="33" hidden="1" customHeight="1">
      <c r="A33" s="41">
        <v>6</v>
      </c>
      <c r="B33" s="259" t="s">
        <v>115</v>
      </c>
      <c r="C33" s="260"/>
      <c r="D33" s="261"/>
      <c r="E33" s="259" t="s">
        <v>116</v>
      </c>
      <c r="F33" s="260"/>
      <c r="G33" s="261"/>
      <c r="H33" s="50"/>
      <c r="I33" s="30"/>
      <c r="J33" s="26"/>
      <c r="K33" s="26"/>
    </row>
    <row r="34" spans="1:11" ht="112.5" hidden="1" customHeight="1">
      <c r="A34" s="12">
        <v>6.1</v>
      </c>
      <c r="B34" s="175" t="s">
        <v>117</v>
      </c>
      <c r="C34" s="176"/>
      <c r="D34" s="177"/>
      <c r="E34" s="178" t="s">
        <v>118</v>
      </c>
      <c r="F34" s="179"/>
      <c r="G34" s="180"/>
      <c r="H34" s="46" t="s">
        <v>85</v>
      </c>
      <c r="I34" s="28">
        <v>0</v>
      </c>
      <c r="J34" s="27"/>
      <c r="K34" s="25">
        <f>J34*I34</f>
        <v>0</v>
      </c>
    </row>
    <row r="35" spans="1:11" ht="113.25" hidden="1" customHeight="1">
      <c r="A35" s="12">
        <v>6.2</v>
      </c>
      <c r="B35" s="175" t="s">
        <v>119</v>
      </c>
      <c r="C35" s="176"/>
      <c r="D35" s="177"/>
      <c r="E35" s="178" t="s">
        <v>120</v>
      </c>
      <c r="F35" s="179"/>
      <c r="G35" s="180"/>
      <c r="H35" s="48" t="s">
        <v>85</v>
      </c>
      <c r="I35" s="28">
        <v>0</v>
      </c>
      <c r="J35" s="27"/>
      <c r="K35" s="25">
        <f>J35*I35</f>
        <v>0</v>
      </c>
    </row>
    <row r="36" spans="1:11" ht="113.25" hidden="1" customHeight="1">
      <c r="A36" s="12">
        <v>6.3</v>
      </c>
      <c r="B36" s="196" t="s">
        <v>121</v>
      </c>
      <c r="C36" s="196"/>
      <c r="D36" s="196"/>
      <c r="E36" s="197" t="s">
        <v>122</v>
      </c>
      <c r="F36" s="197"/>
      <c r="G36" s="197"/>
      <c r="H36" s="48" t="s">
        <v>85</v>
      </c>
      <c r="I36" s="28">
        <v>0</v>
      </c>
      <c r="J36" s="27"/>
      <c r="K36" s="25">
        <f t="shared" ref="K36:K54" si="2">J36*I36</f>
        <v>0</v>
      </c>
    </row>
    <row r="37" spans="1:11" ht="113.25" hidden="1" customHeight="1">
      <c r="A37" s="12">
        <v>6.4</v>
      </c>
      <c r="B37" s="196" t="s">
        <v>123</v>
      </c>
      <c r="C37" s="196"/>
      <c r="D37" s="196"/>
      <c r="E37" s="197" t="s">
        <v>124</v>
      </c>
      <c r="F37" s="197"/>
      <c r="G37" s="197"/>
      <c r="H37" s="48" t="s">
        <v>85</v>
      </c>
      <c r="I37" s="28">
        <v>0</v>
      </c>
      <c r="J37" s="27"/>
      <c r="K37" s="25">
        <f t="shared" si="2"/>
        <v>0</v>
      </c>
    </row>
    <row r="38" spans="1:11" ht="113.25" hidden="1" customHeight="1">
      <c r="A38" s="12">
        <v>6.5</v>
      </c>
      <c r="B38" s="196" t="s">
        <v>125</v>
      </c>
      <c r="C38" s="196"/>
      <c r="D38" s="196"/>
      <c r="E38" s="197" t="s">
        <v>126</v>
      </c>
      <c r="F38" s="197"/>
      <c r="G38" s="197"/>
      <c r="H38" s="48" t="s">
        <v>72</v>
      </c>
      <c r="I38" s="28">
        <v>0</v>
      </c>
      <c r="J38" s="27"/>
      <c r="K38" s="25">
        <f t="shared" si="2"/>
        <v>0</v>
      </c>
    </row>
    <row r="39" spans="1:11" ht="87.75" hidden="1" customHeight="1">
      <c r="A39" s="12">
        <v>6.6</v>
      </c>
      <c r="B39" s="196" t="s">
        <v>127</v>
      </c>
      <c r="C39" s="196"/>
      <c r="D39" s="196"/>
      <c r="E39" s="197" t="s">
        <v>128</v>
      </c>
      <c r="F39" s="197"/>
      <c r="G39" s="197"/>
      <c r="H39" s="48" t="s">
        <v>85</v>
      </c>
      <c r="I39" s="28">
        <v>0</v>
      </c>
      <c r="J39" s="27"/>
      <c r="K39" s="25">
        <f t="shared" si="2"/>
        <v>0</v>
      </c>
    </row>
    <row r="40" spans="1:11" ht="113.25" hidden="1" customHeight="1">
      <c r="A40" s="12">
        <v>6.7</v>
      </c>
      <c r="B40" s="196" t="s">
        <v>129</v>
      </c>
      <c r="C40" s="196"/>
      <c r="D40" s="196"/>
      <c r="E40" s="197" t="s">
        <v>130</v>
      </c>
      <c r="F40" s="197"/>
      <c r="G40" s="197"/>
      <c r="H40" s="48" t="s">
        <v>72</v>
      </c>
      <c r="I40" s="28">
        <v>0</v>
      </c>
      <c r="J40" s="27"/>
      <c r="K40" s="25">
        <f t="shared" si="2"/>
        <v>0</v>
      </c>
    </row>
    <row r="41" spans="1:11" ht="137.1" hidden="1" customHeight="1">
      <c r="A41" s="12">
        <v>6.8</v>
      </c>
      <c r="B41" s="196" t="s">
        <v>131</v>
      </c>
      <c r="C41" s="196"/>
      <c r="D41" s="196"/>
      <c r="E41" s="197" t="s">
        <v>132</v>
      </c>
      <c r="F41" s="197"/>
      <c r="G41" s="197"/>
      <c r="H41" s="48" t="s">
        <v>85</v>
      </c>
      <c r="I41" s="28">
        <v>0</v>
      </c>
      <c r="J41" s="27"/>
      <c r="K41" s="25">
        <f t="shared" si="2"/>
        <v>0</v>
      </c>
    </row>
    <row r="42" spans="1:11" ht="72" hidden="1" customHeight="1">
      <c r="A42" s="12">
        <v>6.9</v>
      </c>
      <c r="B42" s="196" t="s">
        <v>133</v>
      </c>
      <c r="C42" s="196"/>
      <c r="D42" s="196"/>
      <c r="E42" s="197" t="s">
        <v>134</v>
      </c>
      <c r="F42" s="197"/>
      <c r="G42" s="197"/>
      <c r="H42" s="48" t="s">
        <v>85</v>
      </c>
      <c r="I42" s="28">
        <v>0</v>
      </c>
      <c r="J42" s="27"/>
      <c r="K42" s="25">
        <f t="shared" si="2"/>
        <v>0</v>
      </c>
    </row>
    <row r="43" spans="1:11" ht="75" hidden="1" customHeight="1">
      <c r="A43" s="40">
        <v>6.1</v>
      </c>
      <c r="B43" s="196" t="s">
        <v>135</v>
      </c>
      <c r="C43" s="196"/>
      <c r="D43" s="196"/>
      <c r="E43" s="197" t="s">
        <v>136</v>
      </c>
      <c r="F43" s="197"/>
      <c r="G43" s="197"/>
      <c r="H43" s="48" t="s">
        <v>85</v>
      </c>
      <c r="I43" s="28">
        <v>0</v>
      </c>
      <c r="J43" s="27"/>
      <c r="K43" s="25">
        <f t="shared" si="2"/>
        <v>0</v>
      </c>
    </row>
    <row r="44" spans="1:11" ht="57.75" hidden="1" customHeight="1">
      <c r="A44" s="40">
        <v>6.11</v>
      </c>
      <c r="B44" s="196" t="s">
        <v>137</v>
      </c>
      <c r="C44" s="196"/>
      <c r="D44" s="196"/>
      <c r="E44" s="197" t="s">
        <v>138</v>
      </c>
      <c r="F44" s="197"/>
      <c r="G44" s="197"/>
      <c r="H44" s="48" t="s">
        <v>85</v>
      </c>
      <c r="I44" s="28">
        <v>0</v>
      </c>
      <c r="J44" s="27"/>
      <c r="K44" s="25">
        <f t="shared" si="2"/>
        <v>0</v>
      </c>
    </row>
    <row r="45" spans="1:11" ht="111" hidden="1" customHeight="1">
      <c r="A45" s="40">
        <v>6.12</v>
      </c>
      <c r="B45" s="196" t="s">
        <v>139</v>
      </c>
      <c r="C45" s="196"/>
      <c r="D45" s="196"/>
      <c r="E45" s="197" t="s">
        <v>140</v>
      </c>
      <c r="F45" s="197"/>
      <c r="G45" s="197"/>
      <c r="H45" s="48" t="s">
        <v>85</v>
      </c>
      <c r="I45" s="28">
        <v>0</v>
      </c>
      <c r="J45" s="27"/>
      <c r="K45" s="25">
        <f t="shared" si="2"/>
        <v>0</v>
      </c>
    </row>
    <row r="46" spans="1:11" ht="106.35" hidden="1" customHeight="1">
      <c r="A46" s="40">
        <v>6.13</v>
      </c>
      <c r="B46" s="196" t="s">
        <v>141</v>
      </c>
      <c r="C46" s="196"/>
      <c r="D46" s="196"/>
      <c r="E46" s="197" t="s">
        <v>142</v>
      </c>
      <c r="F46" s="197"/>
      <c r="G46" s="197"/>
      <c r="H46" s="48" t="s">
        <v>85</v>
      </c>
      <c r="I46" s="28">
        <v>0</v>
      </c>
      <c r="J46" s="27"/>
      <c r="K46" s="25">
        <f t="shared" si="2"/>
        <v>0</v>
      </c>
    </row>
    <row r="47" spans="1:11" ht="97.35" hidden="1" customHeight="1">
      <c r="A47" s="40">
        <v>6.14</v>
      </c>
      <c r="B47" s="196" t="s">
        <v>143</v>
      </c>
      <c r="C47" s="196"/>
      <c r="D47" s="196"/>
      <c r="E47" s="212" t="s">
        <v>144</v>
      </c>
      <c r="F47" s="212"/>
      <c r="G47" s="212"/>
      <c r="H47" s="48" t="s">
        <v>85</v>
      </c>
      <c r="I47" s="28">
        <v>0</v>
      </c>
      <c r="J47" s="27"/>
      <c r="K47" s="25">
        <f t="shared" si="2"/>
        <v>0</v>
      </c>
    </row>
    <row r="48" spans="1:11" ht="113.45" hidden="1" customHeight="1">
      <c r="A48" s="40">
        <v>6.15</v>
      </c>
      <c r="B48" s="196" t="s">
        <v>145</v>
      </c>
      <c r="C48" s="196"/>
      <c r="D48" s="196"/>
      <c r="E48" s="197" t="s">
        <v>146</v>
      </c>
      <c r="F48" s="197"/>
      <c r="G48" s="197"/>
      <c r="H48" s="48" t="s">
        <v>85</v>
      </c>
      <c r="I48" s="28">
        <v>0</v>
      </c>
      <c r="J48" s="27"/>
      <c r="K48" s="25">
        <f t="shared" si="2"/>
        <v>0</v>
      </c>
    </row>
    <row r="49" spans="1:11" ht="97.5" hidden="1" customHeight="1">
      <c r="A49" s="40">
        <v>6.16</v>
      </c>
      <c r="B49" s="196" t="s">
        <v>147</v>
      </c>
      <c r="C49" s="196"/>
      <c r="D49" s="196"/>
      <c r="E49" s="212" t="s">
        <v>148</v>
      </c>
      <c r="F49" s="212"/>
      <c r="G49" s="212"/>
      <c r="H49" s="48" t="s">
        <v>85</v>
      </c>
      <c r="I49" s="28">
        <v>0</v>
      </c>
      <c r="J49" s="27"/>
      <c r="K49" s="25">
        <f t="shared" si="2"/>
        <v>0</v>
      </c>
    </row>
    <row r="50" spans="1:11" ht="110.1" hidden="1" customHeight="1">
      <c r="A50" s="40">
        <v>6.17</v>
      </c>
      <c r="B50" s="196" t="s">
        <v>149</v>
      </c>
      <c r="C50" s="196"/>
      <c r="D50" s="196"/>
      <c r="E50" s="197" t="s">
        <v>150</v>
      </c>
      <c r="F50" s="197"/>
      <c r="G50" s="197"/>
      <c r="H50" s="48" t="s">
        <v>85</v>
      </c>
      <c r="I50" s="28">
        <v>0</v>
      </c>
      <c r="J50" s="27"/>
      <c r="K50" s="25">
        <f t="shared" si="2"/>
        <v>0</v>
      </c>
    </row>
    <row r="51" spans="1:11" ht="138.6" hidden="1" customHeight="1">
      <c r="A51" s="40">
        <v>6.1800000000000104</v>
      </c>
      <c r="B51" s="196" t="s">
        <v>151</v>
      </c>
      <c r="C51" s="196"/>
      <c r="D51" s="196"/>
      <c r="E51" s="197" t="s">
        <v>152</v>
      </c>
      <c r="F51" s="197"/>
      <c r="G51" s="197"/>
      <c r="H51" s="48" t="s">
        <v>153</v>
      </c>
      <c r="I51" s="28">
        <v>0</v>
      </c>
      <c r="J51" s="27"/>
      <c r="K51" s="25">
        <f t="shared" si="2"/>
        <v>0</v>
      </c>
    </row>
    <row r="52" spans="1:11" ht="31.5" hidden="1" customHeight="1">
      <c r="A52" s="31">
        <v>7</v>
      </c>
      <c r="B52" s="248" t="s">
        <v>154</v>
      </c>
      <c r="C52" s="249"/>
      <c r="D52" s="250"/>
      <c r="E52" s="251" t="s">
        <v>155</v>
      </c>
      <c r="F52" s="251"/>
      <c r="G52" s="251"/>
      <c r="H52" s="51"/>
      <c r="I52" s="32"/>
      <c r="J52" s="32"/>
      <c r="K52" s="33"/>
    </row>
    <row r="53" spans="1:11" ht="113.25" hidden="1" customHeight="1">
      <c r="A53" s="14">
        <v>7.1</v>
      </c>
      <c r="B53" s="196" t="s">
        <v>156</v>
      </c>
      <c r="C53" s="196"/>
      <c r="D53" s="196"/>
      <c r="E53" s="197" t="s">
        <v>157</v>
      </c>
      <c r="F53" s="197"/>
      <c r="G53" s="197"/>
      <c r="H53" s="48"/>
      <c r="I53" s="28">
        <v>0</v>
      </c>
      <c r="J53" s="27"/>
      <c r="K53" s="25">
        <f t="shared" si="2"/>
        <v>0</v>
      </c>
    </row>
    <row r="54" spans="1:11" ht="113.25" hidden="1" customHeight="1">
      <c r="A54" s="14">
        <v>7.2</v>
      </c>
      <c r="B54" s="196" t="s">
        <v>158</v>
      </c>
      <c r="C54" s="196"/>
      <c r="D54" s="196"/>
      <c r="E54" s="212" t="s">
        <v>159</v>
      </c>
      <c r="F54" s="212"/>
      <c r="G54" s="212"/>
      <c r="H54" s="48"/>
      <c r="I54" s="28">
        <v>0</v>
      </c>
      <c r="J54" s="27"/>
      <c r="K54" s="25">
        <f t="shared" si="2"/>
        <v>0</v>
      </c>
    </row>
    <row r="55" spans="1:11" ht="31.5" hidden="1" customHeight="1" thickBot="1">
      <c r="A55" s="31">
        <v>8</v>
      </c>
      <c r="B55" s="248" t="s">
        <v>160</v>
      </c>
      <c r="C55" s="249"/>
      <c r="D55" s="250"/>
      <c r="E55" s="251" t="s">
        <v>161</v>
      </c>
      <c r="F55" s="251"/>
      <c r="G55" s="251"/>
      <c r="H55" s="51"/>
      <c r="I55" s="32"/>
      <c r="J55" s="32"/>
      <c r="K55" s="33"/>
    </row>
    <row r="56" spans="1:11" ht="127.5" hidden="1" customHeight="1" thickBot="1">
      <c r="A56" s="42">
        <v>8.1</v>
      </c>
      <c r="B56" s="252" t="s">
        <v>162</v>
      </c>
      <c r="C56" s="253"/>
      <c r="D56" s="254"/>
      <c r="E56" s="255" t="s">
        <v>163</v>
      </c>
      <c r="F56" s="256"/>
      <c r="G56" s="257"/>
      <c r="H56" s="52" t="s">
        <v>85</v>
      </c>
      <c r="I56" s="43">
        <v>0</v>
      </c>
      <c r="J56" s="44"/>
      <c r="K56" s="45">
        <f t="shared" ref="K56:K67" si="3">I56*J56</f>
        <v>0</v>
      </c>
    </row>
    <row r="57" spans="1:11" ht="124.5" hidden="1" customHeight="1" thickBot="1">
      <c r="A57" s="14">
        <v>8.1999999999999993</v>
      </c>
      <c r="B57" s="220" t="s">
        <v>164</v>
      </c>
      <c r="C57" s="220"/>
      <c r="D57" s="220"/>
      <c r="E57" s="221" t="s">
        <v>165</v>
      </c>
      <c r="F57" s="221"/>
      <c r="G57" s="221"/>
      <c r="H57" s="48" t="s">
        <v>85</v>
      </c>
      <c r="I57" s="43">
        <v>0</v>
      </c>
      <c r="J57" s="44"/>
      <c r="K57" s="45">
        <f t="shared" si="3"/>
        <v>0</v>
      </c>
    </row>
    <row r="58" spans="1:11" ht="120" hidden="1" customHeight="1">
      <c r="A58" s="42">
        <v>8.3000000000000007</v>
      </c>
      <c r="B58" s="224" t="s">
        <v>164</v>
      </c>
      <c r="C58" s="224"/>
      <c r="D58" s="224"/>
      <c r="E58" s="225" t="s">
        <v>166</v>
      </c>
      <c r="F58" s="225"/>
      <c r="G58" s="225"/>
      <c r="H58" s="49" t="s">
        <v>85</v>
      </c>
      <c r="I58" s="43">
        <v>0</v>
      </c>
      <c r="J58" s="44"/>
      <c r="K58" s="45">
        <f t="shared" si="3"/>
        <v>0</v>
      </c>
    </row>
    <row r="59" spans="1:11" ht="150" hidden="1" customHeight="1" thickBot="1">
      <c r="A59" s="14">
        <v>8.4</v>
      </c>
      <c r="B59" s="220" t="s">
        <v>167</v>
      </c>
      <c r="C59" s="220"/>
      <c r="D59" s="220"/>
      <c r="E59" s="221" t="s">
        <v>168</v>
      </c>
      <c r="F59" s="221"/>
      <c r="G59" s="221"/>
      <c r="H59" s="48" t="s">
        <v>85</v>
      </c>
      <c r="I59" s="28">
        <v>0</v>
      </c>
      <c r="J59" s="27"/>
      <c r="K59" s="45">
        <f t="shared" si="3"/>
        <v>0</v>
      </c>
    </row>
    <row r="60" spans="1:11" ht="148.5" hidden="1" customHeight="1">
      <c r="A60" s="42">
        <v>8.5</v>
      </c>
      <c r="B60" s="220" t="s">
        <v>169</v>
      </c>
      <c r="C60" s="220"/>
      <c r="D60" s="220"/>
      <c r="E60" s="221" t="s">
        <v>170</v>
      </c>
      <c r="F60" s="221"/>
      <c r="G60" s="221"/>
      <c r="H60" s="48" t="s">
        <v>85</v>
      </c>
      <c r="I60" s="28">
        <v>0</v>
      </c>
      <c r="J60" s="27"/>
      <c r="K60" s="25">
        <f t="shared" si="3"/>
        <v>0</v>
      </c>
    </row>
    <row r="61" spans="1:11" ht="172.5" hidden="1" customHeight="1" thickBot="1">
      <c r="A61" s="14">
        <v>8.6</v>
      </c>
      <c r="B61" s="220" t="s">
        <v>171</v>
      </c>
      <c r="C61" s="220"/>
      <c r="D61" s="220"/>
      <c r="E61" s="221" t="s">
        <v>172</v>
      </c>
      <c r="F61" s="221"/>
      <c r="G61" s="221"/>
      <c r="H61" s="48" t="s">
        <v>85</v>
      </c>
      <c r="I61" s="28">
        <v>0</v>
      </c>
      <c r="J61" s="27"/>
      <c r="K61" s="25">
        <f t="shared" si="3"/>
        <v>0</v>
      </c>
    </row>
    <row r="62" spans="1:11" ht="150" hidden="1" customHeight="1">
      <c r="A62" s="42">
        <v>8.6999999999999993</v>
      </c>
      <c r="B62" s="220" t="s">
        <v>173</v>
      </c>
      <c r="C62" s="220"/>
      <c r="D62" s="220"/>
      <c r="E62" s="221" t="s">
        <v>174</v>
      </c>
      <c r="F62" s="221"/>
      <c r="G62" s="221"/>
      <c r="H62" s="48" t="s">
        <v>85</v>
      </c>
      <c r="I62" s="28">
        <v>0</v>
      </c>
      <c r="J62" s="27"/>
      <c r="K62" s="25">
        <f t="shared" si="3"/>
        <v>0</v>
      </c>
    </row>
    <row r="63" spans="1:11" ht="195.75" hidden="1" customHeight="1" thickBot="1">
      <c r="A63" s="14">
        <v>8.8000000000000007</v>
      </c>
      <c r="B63" s="220" t="s">
        <v>175</v>
      </c>
      <c r="C63" s="220"/>
      <c r="D63" s="220"/>
      <c r="E63" s="221" t="s">
        <v>176</v>
      </c>
      <c r="F63" s="221"/>
      <c r="G63" s="221"/>
      <c r="H63" s="48" t="s">
        <v>85</v>
      </c>
      <c r="I63" s="28">
        <v>0</v>
      </c>
      <c r="J63" s="27"/>
      <c r="K63" s="25">
        <f t="shared" si="3"/>
        <v>0</v>
      </c>
    </row>
    <row r="64" spans="1:11" ht="150" hidden="1" customHeight="1">
      <c r="A64" s="42">
        <v>8.9</v>
      </c>
      <c r="B64" s="220" t="s">
        <v>177</v>
      </c>
      <c r="C64" s="220"/>
      <c r="D64" s="220"/>
      <c r="E64" s="221" t="s">
        <v>178</v>
      </c>
      <c r="F64" s="221"/>
      <c r="G64" s="221"/>
      <c r="H64" s="48" t="s">
        <v>72</v>
      </c>
      <c r="I64" s="28">
        <v>0</v>
      </c>
      <c r="J64" s="27"/>
      <c r="K64" s="25">
        <f t="shared" si="3"/>
        <v>0</v>
      </c>
    </row>
    <row r="65" spans="1:11" ht="129" hidden="1" customHeight="1">
      <c r="A65" s="40">
        <v>8.1</v>
      </c>
      <c r="B65" s="220" t="s">
        <v>179</v>
      </c>
      <c r="C65" s="220"/>
      <c r="D65" s="220"/>
      <c r="E65" s="221" t="s">
        <v>180</v>
      </c>
      <c r="F65" s="221"/>
      <c r="G65" s="221"/>
      <c r="H65" s="48" t="s">
        <v>72</v>
      </c>
      <c r="I65" s="28">
        <v>0</v>
      </c>
      <c r="J65" s="27"/>
      <c r="K65" s="25">
        <f t="shared" si="3"/>
        <v>0</v>
      </c>
    </row>
    <row r="66" spans="1:11" ht="121.5" hidden="1" customHeight="1">
      <c r="A66" s="40">
        <v>8.11</v>
      </c>
      <c r="B66" s="220" t="s">
        <v>181</v>
      </c>
      <c r="C66" s="220"/>
      <c r="D66" s="220"/>
      <c r="E66" s="221" t="s">
        <v>182</v>
      </c>
      <c r="F66" s="221"/>
      <c r="G66" s="221"/>
      <c r="H66" s="48" t="s">
        <v>72</v>
      </c>
      <c r="I66" s="28">
        <v>0</v>
      </c>
      <c r="J66" s="27"/>
      <c r="K66" s="25">
        <f t="shared" si="3"/>
        <v>0</v>
      </c>
    </row>
    <row r="67" spans="1:11" ht="121.5" hidden="1" customHeight="1">
      <c r="A67" s="40">
        <v>8.1199999999999992</v>
      </c>
      <c r="B67" s="220" t="s">
        <v>183</v>
      </c>
      <c r="C67" s="220"/>
      <c r="D67" s="220"/>
      <c r="E67" s="221" t="s">
        <v>184</v>
      </c>
      <c r="F67" s="221"/>
      <c r="G67" s="221"/>
      <c r="H67" s="48" t="s">
        <v>72</v>
      </c>
      <c r="I67" s="28">
        <v>0</v>
      </c>
      <c r="J67" s="27"/>
      <c r="K67" s="25">
        <f t="shared" si="3"/>
        <v>0</v>
      </c>
    </row>
    <row r="68" spans="1:11" ht="16.5" thickBot="1">
      <c r="A68" s="222"/>
      <c r="B68" s="223"/>
      <c r="C68" s="223"/>
      <c r="D68" s="223"/>
      <c r="E68" s="223"/>
      <c r="F68" s="223"/>
      <c r="G68" s="223"/>
      <c r="H68" s="223"/>
      <c r="I68" s="223"/>
      <c r="J68" s="223"/>
      <c r="K68" s="223"/>
    </row>
    <row r="69" spans="1:11" ht="28.5" customHeight="1" thickBot="1">
      <c r="A69" s="17" t="s">
        <v>185</v>
      </c>
      <c r="B69" s="6"/>
      <c r="C69" s="6"/>
      <c r="D69" s="6"/>
      <c r="E69" s="6"/>
      <c r="F69" s="6"/>
      <c r="G69" s="6"/>
      <c r="H69" s="75"/>
      <c r="I69" s="75"/>
      <c r="J69" s="75"/>
      <c r="K69" s="75">
        <f>SUM(K8:K67)</f>
        <v>1004</v>
      </c>
    </row>
  </sheetData>
  <mergeCells count="135">
    <mergeCell ref="B67:D67"/>
    <mergeCell ref="E67:G67"/>
    <mergeCell ref="A68:K68"/>
    <mergeCell ref="B64:D64"/>
    <mergeCell ref="E64:G64"/>
    <mergeCell ref="B65:D65"/>
    <mergeCell ref="E65:G65"/>
    <mergeCell ref="B66:D66"/>
    <mergeCell ref="E66:G66"/>
    <mergeCell ref="B61:D61"/>
    <mergeCell ref="E61:G61"/>
    <mergeCell ref="B62:D62"/>
    <mergeCell ref="E62:G62"/>
    <mergeCell ref="B63:D63"/>
    <mergeCell ref="E63:G63"/>
    <mergeCell ref="B58:D58"/>
    <mergeCell ref="E58:G58"/>
    <mergeCell ref="B59:D59"/>
    <mergeCell ref="E59:G59"/>
    <mergeCell ref="B60:D60"/>
    <mergeCell ref="E60:G60"/>
    <mergeCell ref="B55:D55"/>
    <mergeCell ref="E55:G55"/>
    <mergeCell ref="B56:D56"/>
    <mergeCell ref="E56:G56"/>
    <mergeCell ref="B57:D57"/>
    <mergeCell ref="E57:G57"/>
    <mergeCell ref="B52:D52"/>
    <mergeCell ref="E52:G52"/>
    <mergeCell ref="B53:D53"/>
    <mergeCell ref="E53:G53"/>
    <mergeCell ref="B54:D54"/>
    <mergeCell ref="E54:G54"/>
    <mergeCell ref="B49:D49"/>
    <mergeCell ref="E49:G49"/>
    <mergeCell ref="B50:D50"/>
    <mergeCell ref="E50:G50"/>
    <mergeCell ref="B51:D51"/>
    <mergeCell ref="E51:G51"/>
    <mergeCell ref="B46:D46"/>
    <mergeCell ref="E46:G46"/>
    <mergeCell ref="B47:D47"/>
    <mergeCell ref="E47:G47"/>
    <mergeCell ref="B48:D48"/>
    <mergeCell ref="E48:G48"/>
    <mergeCell ref="B43:D43"/>
    <mergeCell ref="E43:G43"/>
    <mergeCell ref="B44:D44"/>
    <mergeCell ref="E44:G44"/>
    <mergeCell ref="B45:D45"/>
    <mergeCell ref="E45:G45"/>
    <mergeCell ref="B40:D40"/>
    <mergeCell ref="E40:G40"/>
    <mergeCell ref="B41:D41"/>
    <mergeCell ref="E41:G41"/>
    <mergeCell ref="B42:D42"/>
    <mergeCell ref="E42:G42"/>
    <mergeCell ref="B37:D37"/>
    <mergeCell ref="E37:G37"/>
    <mergeCell ref="B38:D38"/>
    <mergeCell ref="E38:G38"/>
    <mergeCell ref="B39:D39"/>
    <mergeCell ref="E39:G39"/>
    <mergeCell ref="B34:D34"/>
    <mergeCell ref="E34:G34"/>
    <mergeCell ref="B35:D35"/>
    <mergeCell ref="E35:G35"/>
    <mergeCell ref="B36:D36"/>
    <mergeCell ref="E36:G36"/>
    <mergeCell ref="B31:D31"/>
    <mergeCell ref="E31:G31"/>
    <mergeCell ref="B32:D32"/>
    <mergeCell ref="E32:G32"/>
    <mergeCell ref="B33:D33"/>
    <mergeCell ref="E33:G33"/>
    <mergeCell ref="B28:D28"/>
    <mergeCell ref="E28:G28"/>
    <mergeCell ref="B29:D29"/>
    <mergeCell ref="E29:G29"/>
    <mergeCell ref="B30:D30"/>
    <mergeCell ref="E30:G30"/>
    <mergeCell ref="B25:D25"/>
    <mergeCell ref="E25:G25"/>
    <mergeCell ref="B26:D26"/>
    <mergeCell ref="E26:G26"/>
    <mergeCell ref="B27:D27"/>
    <mergeCell ref="E27:G27"/>
    <mergeCell ref="B22:D22"/>
    <mergeCell ref="E22:G22"/>
    <mergeCell ref="B23:D23"/>
    <mergeCell ref="E23:G23"/>
    <mergeCell ref="B24:D24"/>
    <mergeCell ref="E24:G24"/>
    <mergeCell ref="B19:D19"/>
    <mergeCell ref="E19:G19"/>
    <mergeCell ref="B20:D20"/>
    <mergeCell ref="E20:G20"/>
    <mergeCell ref="B21:D21"/>
    <mergeCell ref="E21:G21"/>
    <mergeCell ref="B16:D16"/>
    <mergeCell ref="E16:G16"/>
    <mergeCell ref="B17:D17"/>
    <mergeCell ref="E17:G17"/>
    <mergeCell ref="B18:D18"/>
    <mergeCell ref="E18:G18"/>
    <mergeCell ref="B13:D13"/>
    <mergeCell ref="E13:G13"/>
    <mergeCell ref="B14:D14"/>
    <mergeCell ref="E14:G14"/>
    <mergeCell ref="B15:D15"/>
    <mergeCell ref="E15:G15"/>
    <mergeCell ref="B10:D10"/>
    <mergeCell ref="E10:G10"/>
    <mergeCell ref="B11:D11"/>
    <mergeCell ref="E11:G11"/>
    <mergeCell ref="B12:D12"/>
    <mergeCell ref="E12:G12"/>
    <mergeCell ref="B7:D7"/>
    <mergeCell ref="E7:G7"/>
    <mergeCell ref="B8:D8"/>
    <mergeCell ref="E8:G8"/>
    <mergeCell ref="B9:D9"/>
    <mergeCell ref="E9:G9"/>
    <mergeCell ref="A4:B4"/>
    <mergeCell ref="C4:D4"/>
    <mergeCell ref="F4:G4"/>
    <mergeCell ref="I4:K4"/>
    <mergeCell ref="B6:D6"/>
    <mergeCell ref="E6:G6"/>
    <mergeCell ref="A1:K1"/>
    <mergeCell ref="A2:K2"/>
    <mergeCell ref="A3:B3"/>
    <mergeCell ref="C3:D3"/>
    <mergeCell ref="F3:G3"/>
    <mergeCell ref="I3:K3"/>
  </mergeCells>
  <printOptions horizontalCentered="1" verticalCentered="1"/>
  <pageMargins left="0" right="0" top="0" bottom="0" header="0" footer="0"/>
  <pageSetup scale="67"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49">
    <tabColor theme="9"/>
  </sheetPr>
  <dimension ref="A1:K69"/>
  <sheetViews>
    <sheetView view="pageBreakPreview" topLeftCell="A13" zoomScale="80" zoomScaleNormal="50" zoomScaleSheetLayoutView="80" workbookViewId="0">
      <selection activeCell="E8" sqref="E8:G8"/>
    </sheetView>
  </sheetViews>
  <sheetFormatPr defaultRowHeight="21"/>
  <cols>
    <col min="1" max="1" width="6.42578125" style="18" customWidth="1"/>
    <col min="2" max="2" width="18.85546875" style="1" customWidth="1"/>
    <col min="3" max="3" width="11.85546875" style="1" customWidth="1"/>
    <col min="4" max="4" width="21.5703125" style="1" customWidth="1"/>
    <col min="5" max="5" width="19.42578125" style="1" customWidth="1"/>
    <col min="6" max="6" width="12.85546875" style="1" customWidth="1"/>
    <col min="7" max="7" width="10.5703125" style="1" customWidth="1"/>
    <col min="8" max="8" width="12" style="7" customWidth="1"/>
    <col min="9" max="9" width="10.85546875" style="1" customWidth="1"/>
    <col min="10" max="10" width="10.42578125" style="1" customWidth="1"/>
    <col min="11" max="11" width="13.42578125" style="1" customWidth="1"/>
  </cols>
  <sheetData>
    <row r="1" spans="1:11" ht="79.5" customHeight="1">
      <c r="A1" s="165" t="s">
        <v>0</v>
      </c>
      <c r="B1" s="165"/>
      <c r="C1" s="165"/>
      <c r="D1" s="165"/>
      <c r="E1" s="165"/>
      <c r="F1" s="165"/>
      <c r="G1" s="165"/>
      <c r="H1" s="165"/>
      <c r="I1" s="165"/>
      <c r="J1" s="165"/>
      <c r="K1" s="165"/>
    </row>
    <row r="2" spans="1:11" ht="33.75" customHeight="1">
      <c r="A2" s="166" t="s">
        <v>41</v>
      </c>
      <c r="B2" s="166"/>
      <c r="C2" s="166"/>
      <c r="D2" s="166"/>
      <c r="E2" s="166"/>
      <c r="F2" s="166"/>
      <c r="G2" s="166"/>
      <c r="H2" s="166"/>
      <c r="I2" s="166"/>
      <c r="J2" s="166"/>
      <c r="K2" s="166"/>
    </row>
    <row r="3" spans="1:11" ht="34.5" customHeight="1">
      <c r="A3" s="264" t="s">
        <v>213</v>
      </c>
      <c r="B3" s="265"/>
      <c r="C3" s="266" t="s">
        <v>26</v>
      </c>
      <c r="D3" s="267"/>
      <c r="E3" s="37" t="s">
        <v>44</v>
      </c>
      <c r="F3" s="266"/>
      <c r="G3" s="270"/>
      <c r="H3" s="35" t="s">
        <v>46</v>
      </c>
      <c r="I3" s="266" t="s">
        <v>220</v>
      </c>
      <c r="J3" s="270"/>
      <c r="K3" s="267"/>
    </row>
    <row r="4" spans="1:11" ht="39.75" customHeight="1">
      <c r="A4" s="264" t="s">
        <v>215</v>
      </c>
      <c r="B4" s="265"/>
      <c r="C4" s="266">
        <v>103</v>
      </c>
      <c r="D4" s="267"/>
      <c r="E4" s="38" t="s">
        <v>49</v>
      </c>
      <c r="F4" s="273"/>
      <c r="G4" s="274"/>
      <c r="H4" s="36" t="s">
        <v>216</v>
      </c>
      <c r="I4" s="266">
        <v>14</v>
      </c>
      <c r="J4" s="270"/>
      <c r="K4" s="267"/>
    </row>
    <row r="5" spans="1:11" ht="23.25">
      <c r="A5" s="10"/>
      <c r="B5" s="4"/>
      <c r="C5" s="4"/>
      <c r="D5" s="4"/>
      <c r="E5" s="4"/>
      <c r="F5"/>
      <c r="G5"/>
      <c r="H5" s="8"/>
      <c r="I5" s="5"/>
      <c r="J5" s="2"/>
    </row>
    <row r="6" spans="1:11" ht="31.5" customHeight="1">
      <c r="A6" s="11" t="s">
        <v>52</v>
      </c>
      <c r="B6" s="161" t="s">
        <v>53</v>
      </c>
      <c r="C6" s="162"/>
      <c r="D6" s="163"/>
      <c r="E6" s="164" t="s">
        <v>54</v>
      </c>
      <c r="F6" s="164"/>
      <c r="G6" s="164"/>
      <c r="H6" s="24" t="s">
        <v>55</v>
      </c>
      <c r="I6" s="24" t="s">
        <v>56</v>
      </c>
      <c r="J6" s="24" t="s">
        <v>57</v>
      </c>
      <c r="K6" s="24" t="s">
        <v>58</v>
      </c>
    </row>
    <row r="7" spans="1:11" ht="30" hidden="1" customHeight="1">
      <c r="A7" s="13">
        <v>1</v>
      </c>
      <c r="B7" s="174" t="s">
        <v>59</v>
      </c>
      <c r="C7" s="174"/>
      <c r="D7" s="174"/>
      <c r="E7" s="174" t="s">
        <v>60</v>
      </c>
      <c r="F7" s="174"/>
      <c r="G7" s="174"/>
      <c r="H7" s="9"/>
      <c r="I7" s="3"/>
      <c r="J7" s="3"/>
      <c r="K7" s="3"/>
    </row>
    <row r="8" spans="1:11" ht="116.25" hidden="1" customHeight="1">
      <c r="A8" s="12">
        <v>1.1000000000000001</v>
      </c>
      <c r="B8" s="175" t="s">
        <v>61</v>
      </c>
      <c r="C8" s="176"/>
      <c r="D8" s="177"/>
      <c r="E8" s="178" t="s">
        <v>62</v>
      </c>
      <c r="F8" s="179"/>
      <c r="G8" s="180"/>
      <c r="H8" s="46" t="s">
        <v>63</v>
      </c>
      <c r="I8" s="28">
        <v>0</v>
      </c>
      <c r="J8" s="27"/>
      <c r="K8" s="25">
        <f>J8*I8</f>
        <v>0</v>
      </c>
    </row>
    <row r="9" spans="1:11" ht="126.75" hidden="1" customHeight="1">
      <c r="A9" s="12">
        <v>1.2</v>
      </c>
      <c r="B9" s="196" t="s">
        <v>64</v>
      </c>
      <c r="C9" s="196"/>
      <c r="D9" s="196"/>
      <c r="E9" s="197" t="s">
        <v>65</v>
      </c>
      <c r="F9" s="197"/>
      <c r="G9" s="197"/>
      <c r="H9" s="46" t="s">
        <v>63</v>
      </c>
      <c r="I9" s="28">
        <v>0</v>
      </c>
      <c r="J9" s="27"/>
      <c r="K9" s="25">
        <f>J9*I9</f>
        <v>0</v>
      </c>
    </row>
    <row r="10" spans="1:11" ht="25.5" customHeight="1">
      <c r="A10" s="13">
        <v>2</v>
      </c>
      <c r="B10" s="262" t="s">
        <v>66</v>
      </c>
      <c r="C10" s="262"/>
      <c r="D10" s="262"/>
      <c r="E10" s="262" t="s">
        <v>67</v>
      </c>
      <c r="F10" s="262"/>
      <c r="G10" s="262"/>
      <c r="H10" s="47"/>
      <c r="I10" s="9"/>
      <c r="J10" s="26"/>
      <c r="K10" s="26"/>
    </row>
    <row r="11" spans="1:11" ht="101.25" customHeight="1">
      <c r="A11" s="12">
        <v>2.1</v>
      </c>
      <c r="B11" s="175" t="s">
        <v>68</v>
      </c>
      <c r="C11" s="176"/>
      <c r="D11" s="177"/>
      <c r="E11" s="178" t="s">
        <v>69</v>
      </c>
      <c r="F11" s="179"/>
      <c r="G11" s="180"/>
      <c r="H11" s="46" t="s">
        <v>63</v>
      </c>
      <c r="I11" s="28">
        <v>24</v>
      </c>
      <c r="J11" s="27">
        <v>4</v>
      </c>
      <c r="K11" s="25">
        <f t="shared" ref="K11:K16" si="0">J11*I11</f>
        <v>96</v>
      </c>
    </row>
    <row r="12" spans="1:11" ht="104.25" customHeight="1">
      <c r="A12" s="14">
        <v>2.2000000000000002</v>
      </c>
      <c r="B12" s="175" t="s">
        <v>70</v>
      </c>
      <c r="C12" s="176"/>
      <c r="D12" s="177"/>
      <c r="E12" s="178" t="s">
        <v>71</v>
      </c>
      <c r="F12" s="179"/>
      <c r="G12" s="180"/>
      <c r="H12" s="48" t="s">
        <v>72</v>
      </c>
      <c r="I12" s="28">
        <v>15</v>
      </c>
      <c r="J12" s="27">
        <v>8</v>
      </c>
      <c r="K12" s="25">
        <f t="shared" si="0"/>
        <v>120</v>
      </c>
    </row>
    <row r="13" spans="1:11" ht="93" customHeight="1">
      <c r="A13" s="14">
        <v>2.2999999999999998</v>
      </c>
      <c r="B13" s="175" t="s">
        <v>73</v>
      </c>
      <c r="C13" s="176"/>
      <c r="D13" s="177"/>
      <c r="E13" s="178" t="s">
        <v>74</v>
      </c>
      <c r="F13" s="179"/>
      <c r="G13" s="180"/>
      <c r="H13" s="48" t="s">
        <v>72</v>
      </c>
      <c r="I13" s="28">
        <v>16</v>
      </c>
      <c r="J13" s="27">
        <v>11</v>
      </c>
      <c r="K13" s="25">
        <f t="shared" si="0"/>
        <v>176</v>
      </c>
    </row>
    <row r="14" spans="1:11" ht="157.5" customHeight="1">
      <c r="A14" s="14">
        <v>2.4</v>
      </c>
      <c r="B14" s="175" t="s">
        <v>75</v>
      </c>
      <c r="C14" s="176"/>
      <c r="D14" s="177"/>
      <c r="E14" s="178" t="s">
        <v>76</v>
      </c>
      <c r="F14" s="179"/>
      <c r="G14" s="180"/>
      <c r="H14" s="46" t="s">
        <v>63</v>
      </c>
      <c r="I14" s="28">
        <v>24</v>
      </c>
      <c r="J14" s="27">
        <v>15</v>
      </c>
      <c r="K14" s="25">
        <f t="shared" si="0"/>
        <v>360</v>
      </c>
    </row>
    <row r="15" spans="1:11" ht="84" hidden="1" customHeight="1">
      <c r="A15" s="12">
        <v>2.5</v>
      </c>
      <c r="B15" s="175" t="s">
        <v>77</v>
      </c>
      <c r="C15" s="176"/>
      <c r="D15" s="177"/>
      <c r="E15" s="178" t="s">
        <v>78</v>
      </c>
      <c r="F15" s="179"/>
      <c r="G15" s="180"/>
      <c r="H15" s="46" t="s">
        <v>63</v>
      </c>
      <c r="I15" s="28">
        <v>0</v>
      </c>
      <c r="J15" s="27"/>
      <c r="K15" s="25">
        <f t="shared" si="0"/>
        <v>0</v>
      </c>
    </row>
    <row r="16" spans="1:11" ht="131.44999999999999" hidden="1" customHeight="1">
      <c r="A16" s="14">
        <v>2.6</v>
      </c>
      <c r="B16" s="175" t="s">
        <v>79</v>
      </c>
      <c r="C16" s="176"/>
      <c r="D16" s="177"/>
      <c r="E16" s="178" t="s">
        <v>80</v>
      </c>
      <c r="F16" s="179"/>
      <c r="G16" s="180"/>
      <c r="H16" s="46" t="s">
        <v>63</v>
      </c>
      <c r="I16" s="28">
        <v>0</v>
      </c>
      <c r="J16" s="27"/>
      <c r="K16" s="25">
        <f t="shared" si="0"/>
        <v>0</v>
      </c>
    </row>
    <row r="17" spans="1:11" ht="30" hidden="1" customHeight="1">
      <c r="A17" s="15">
        <v>3</v>
      </c>
      <c r="B17" s="263" t="s">
        <v>81</v>
      </c>
      <c r="C17" s="263"/>
      <c r="D17" s="263"/>
      <c r="E17" s="262" t="s">
        <v>82</v>
      </c>
      <c r="F17" s="262"/>
      <c r="G17" s="262"/>
      <c r="H17" s="47"/>
      <c r="I17" s="29"/>
      <c r="J17" s="26"/>
      <c r="K17" s="26"/>
    </row>
    <row r="18" spans="1:11" ht="90" hidden="1" customHeight="1">
      <c r="A18" s="12">
        <v>3.1</v>
      </c>
      <c r="B18" s="175" t="s">
        <v>83</v>
      </c>
      <c r="C18" s="176"/>
      <c r="D18" s="177"/>
      <c r="E18" s="178" t="s">
        <v>84</v>
      </c>
      <c r="F18" s="179"/>
      <c r="G18" s="180"/>
      <c r="H18" s="46" t="s">
        <v>85</v>
      </c>
      <c r="I18" s="28">
        <v>0</v>
      </c>
      <c r="J18" s="27"/>
      <c r="K18" s="25">
        <f t="shared" ref="K18:K23" si="1">J18*I18</f>
        <v>0</v>
      </c>
    </row>
    <row r="19" spans="1:11" ht="108.6" hidden="1" customHeight="1">
      <c r="A19" s="12">
        <v>3.2</v>
      </c>
      <c r="B19" s="175" t="s">
        <v>86</v>
      </c>
      <c r="C19" s="176"/>
      <c r="D19" s="177"/>
      <c r="E19" s="178" t="s">
        <v>87</v>
      </c>
      <c r="F19" s="179"/>
      <c r="G19" s="180"/>
      <c r="H19" s="46" t="s">
        <v>63</v>
      </c>
      <c r="I19" s="28">
        <v>0</v>
      </c>
      <c r="J19" s="27"/>
      <c r="K19" s="25">
        <f t="shared" si="1"/>
        <v>0</v>
      </c>
    </row>
    <row r="20" spans="1:11" ht="116.1" hidden="1" customHeight="1">
      <c r="A20" s="12">
        <v>3.3</v>
      </c>
      <c r="B20" s="175" t="s">
        <v>88</v>
      </c>
      <c r="C20" s="176"/>
      <c r="D20" s="177"/>
      <c r="E20" s="178" t="s">
        <v>89</v>
      </c>
      <c r="F20" s="179"/>
      <c r="G20" s="180"/>
      <c r="H20" s="46" t="s">
        <v>63</v>
      </c>
      <c r="I20" s="28">
        <v>0</v>
      </c>
      <c r="J20" s="27"/>
      <c r="K20" s="25">
        <f t="shared" si="1"/>
        <v>0</v>
      </c>
    </row>
    <row r="21" spans="1:11" ht="91.5" hidden="1" customHeight="1">
      <c r="A21" s="34">
        <v>3.4</v>
      </c>
      <c r="B21" s="175" t="s">
        <v>90</v>
      </c>
      <c r="C21" s="176"/>
      <c r="D21" s="177"/>
      <c r="E21" s="178" t="s">
        <v>91</v>
      </c>
      <c r="F21" s="179"/>
      <c r="G21" s="180"/>
      <c r="H21" s="48" t="s">
        <v>85</v>
      </c>
      <c r="I21" s="28">
        <v>0</v>
      </c>
      <c r="J21" s="27"/>
      <c r="K21" s="25">
        <f t="shared" si="1"/>
        <v>0</v>
      </c>
    </row>
    <row r="22" spans="1:11" ht="119.1" hidden="1" customHeight="1">
      <c r="A22" s="34">
        <v>3.5</v>
      </c>
      <c r="B22" s="175" t="s">
        <v>92</v>
      </c>
      <c r="C22" s="176"/>
      <c r="D22" s="177"/>
      <c r="E22" s="178" t="s">
        <v>93</v>
      </c>
      <c r="F22" s="179"/>
      <c r="G22" s="180"/>
      <c r="H22" s="46" t="s">
        <v>63</v>
      </c>
      <c r="I22" s="28">
        <v>0</v>
      </c>
      <c r="J22" s="27"/>
      <c r="K22" s="25">
        <f t="shared" si="1"/>
        <v>0</v>
      </c>
    </row>
    <row r="23" spans="1:11" ht="91.5" hidden="1" customHeight="1">
      <c r="A23" s="34">
        <v>3.6</v>
      </c>
      <c r="B23" s="175" t="s">
        <v>94</v>
      </c>
      <c r="C23" s="176"/>
      <c r="D23" s="177"/>
      <c r="E23" s="178" t="s">
        <v>95</v>
      </c>
      <c r="F23" s="179"/>
      <c r="G23" s="180"/>
      <c r="H23" s="48" t="s">
        <v>85</v>
      </c>
      <c r="I23" s="28">
        <v>0</v>
      </c>
      <c r="J23" s="27"/>
      <c r="K23" s="25">
        <f t="shared" si="1"/>
        <v>0</v>
      </c>
    </row>
    <row r="24" spans="1:11" ht="28.5" hidden="1" customHeight="1">
      <c r="A24" s="16">
        <v>4</v>
      </c>
      <c r="B24" s="262" t="s">
        <v>96</v>
      </c>
      <c r="C24" s="262"/>
      <c r="D24" s="262"/>
      <c r="E24" s="262" t="s">
        <v>97</v>
      </c>
      <c r="F24" s="262"/>
      <c r="G24" s="262"/>
      <c r="H24" s="47"/>
      <c r="I24" s="29"/>
      <c r="J24" s="26"/>
      <c r="K24" s="26"/>
    </row>
    <row r="25" spans="1:11" ht="148.5" hidden="1" customHeight="1">
      <c r="A25" s="12">
        <v>4.0999999999999996</v>
      </c>
      <c r="B25" s="175" t="s">
        <v>98</v>
      </c>
      <c r="C25" s="176"/>
      <c r="D25" s="177"/>
      <c r="E25" s="178" t="s">
        <v>99</v>
      </c>
      <c r="F25" s="179"/>
      <c r="G25" s="180"/>
      <c r="H25" s="46" t="s">
        <v>63</v>
      </c>
      <c r="I25" s="28">
        <v>0</v>
      </c>
      <c r="J25" s="27"/>
      <c r="K25" s="25">
        <f>J25*I25</f>
        <v>0</v>
      </c>
    </row>
    <row r="26" spans="1:11" ht="112.5" hidden="1" customHeight="1">
      <c r="A26" s="14">
        <v>4.2</v>
      </c>
      <c r="B26" s="175" t="s">
        <v>100</v>
      </c>
      <c r="C26" s="176"/>
      <c r="D26" s="177"/>
      <c r="E26" s="178" t="s">
        <v>101</v>
      </c>
      <c r="F26" s="179"/>
      <c r="G26" s="180"/>
      <c r="H26" s="46" t="s">
        <v>63</v>
      </c>
      <c r="I26" s="28">
        <v>0</v>
      </c>
      <c r="J26" s="27"/>
      <c r="K26" s="25">
        <f>J26*I26</f>
        <v>0</v>
      </c>
    </row>
    <row r="27" spans="1:11" ht="89.1" hidden="1" customHeight="1">
      <c r="A27" s="12">
        <v>4.3</v>
      </c>
      <c r="B27" s="175" t="s">
        <v>102</v>
      </c>
      <c r="C27" s="176"/>
      <c r="D27" s="177"/>
      <c r="E27" s="178" t="s">
        <v>103</v>
      </c>
      <c r="F27" s="179"/>
      <c r="G27" s="180"/>
      <c r="H27" s="46" t="s">
        <v>63</v>
      </c>
      <c r="I27" s="28">
        <v>0</v>
      </c>
      <c r="J27" s="27"/>
      <c r="K27" s="25">
        <f>J27*I27</f>
        <v>0</v>
      </c>
    </row>
    <row r="28" spans="1:11" ht="97.5" hidden="1" customHeight="1">
      <c r="A28" s="14">
        <v>4.4000000000000004</v>
      </c>
      <c r="B28" s="175" t="s">
        <v>104</v>
      </c>
      <c r="C28" s="176"/>
      <c r="D28" s="177"/>
      <c r="E28" s="178" t="s">
        <v>105</v>
      </c>
      <c r="F28" s="179"/>
      <c r="G28" s="180"/>
      <c r="H28" s="49" t="s">
        <v>106</v>
      </c>
      <c r="I28" s="28">
        <v>0</v>
      </c>
      <c r="J28" s="27"/>
      <c r="K28" s="25">
        <f>J28*I28</f>
        <v>0</v>
      </c>
    </row>
    <row r="29" spans="1:11" ht="137.25" hidden="1" customHeight="1">
      <c r="A29" s="14">
        <v>4.5</v>
      </c>
      <c r="B29" s="175" t="s">
        <v>107</v>
      </c>
      <c r="C29" s="176"/>
      <c r="D29" s="177"/>
      <c r="E29" s="178" t="s">
        <v>108</v>
      </c>
      <c r="F29" s="179"/>
      <c r="G29" s="180"/>
      <c r="H29" s="49" t="s">
        <v>106</v>
      </c>
      <c r="I29" s="28">
        <v>0</v>
      </c>
      <c r="J29" s="27"/>
      <c r="K29" s="25">
        <f>J29*I29</f>
        <v>0</v>
      </c>
    </row>
    <row r="30" spans="1:11" ht="33" hidden="1" customHeight="1">
      <c r="A30" s="16">
        <v>5</v>
      </c>
      <c r="B30" s="262" t="s">
        <v>109</v>
      </c>
      <c r="C30" s="262"/>
      <c r="D30" s="262"/>
      <c r="E30" s="262" t="s">
        <v>110</v>
      </c>
      <c r="F30" s="262"/>
      <c r="G30" s="262"/>
      <c r="H30" s="47"/>
      <c r="I30" s="30"/>
      <c r="J30" s="26"/>
      <c r="K30" s="26"/>
    </row>
    <row r="31" spans="1:11" ht="167.25" hidden="1" customHeight="1">
      <c r="A31" s="14">
        <v>5.0999999999999996</v>
      </c>
      <c r="B31" s="196" t="s">
        <v>111</v>
      </c>
      <c r="C31" s="196"/>
      <c r="D31" s="196"/>
      <c r="E31" s="197" t="s">
        <v>112</v>
      </c>
      <c r="F31" s="197"/>
      <c r="G31" s="197"/>
      <c r="H31" s="48" t="s">
        <v>72</v>
      </c>
      <c r="I31" s="28">
        <v>0</v>
      </c>
      <c r="J31" s="27"/>
      <c r="K31" s="25">
        <f>J31*I31</f>
        <v>0</v>
      </c>
    </row>
    <row r="32" spans="1:11" ht="135" hidden="1" customHeight="1">
      <c r="A32" s="14">
        <v>5.2</v>
      </c>
      <c r="B32" s="196" t="s">
        <v>113</v>
      </c>
      <c r="C32" s="196"/>
      <c r="D32" s="196"/>
      <c r="E32" s="258" t="s">
        <v>114</v>
      </c>
      <c r="F32" s="258"/>
      <c r="G32" s="258"/>
      <c r="H32" s="48" t="s">
        <v>63</v>
      </c>
      <c r="I32" s="28">
        <v>0</v>
      </c>
      <c r="J32" s="27"/>
      <c r="K32" s="25">
        <f>J32*I32</f>
        <v>0</v>
      </c>
    </row>
    <row r="33" spans="1:11" ht="33" hidden="1" customHeight="1">
      <c r="A33" s="41">
        <v>6</v>
      </c>
      <c r="B33" s="259" t="s">
        <v>115</v>
      </c>
      <c r="C33" s="260"/>
      <c r="D33" s="261"/>
      <c r="E33" s="259" t="s">
        <v>116</v>
      </c>
      <c r="F33" s="260"/>
      <c r="G33" s="261"/>
      <c r="H33" s="50"/>
      <c r="I33" s="30"/>
      <c r="J33" s="26"/>
      <c r="K33" s="26"/>
    </row>
    <row r="34" spans="1:11" ht="112.5" hidden="1" customHeight="1">
      <c r="A34" s="12">
        <v>6.1</v>
      </c>
      <c r="B34" s="175" t="s">
        <v>117</v>
      </c>
      <c r="C34" s="176"/>
      <c r="D34" s="177"/>
      <c r="E34" s="178" t="s">
        <v>118</v>
      </c>
      <c r="F34" s="179"/>
      <c r="G34" s="180"/>
      <c r="H34" s="46" t="s">
        <v>85</v>
      </c>
      <c r="I34" s="28">
        <v>0</v>
      </c>
      <c r="J34" s="27"/>
      <c r="K34" s="25">
        <f>J34*I34</f>
        <v>0</v>
      </c>
    </row>
    <row r="35" spans="1:11" ht="113.25" hidden="1" customHeight="1">
      <c r="A35" s="12">
        <v>6.2</v>
      </c>
      <c r="B35" s="175" t="s">
        <v>119</v>
      </c>
      <c r="C35" s="176"/>
      <c r="D35" s="177"/>
      <c r="E35" s="178" t="s">
        <v>120</v>
      </c>
      <c r="F35" s="179"/>
      <c r="G35" s="180"/>
      <c r="H35" s="48" t="s">
        <v>85</v>
      </c>
      <c r="I35" s="28">
        <v>0</v>
      </c>
      <c r="J35" s="27"/>
      <c r="K35" s="25">
        <f>J35*I35</f>
        <v>0</v>
      </c>
    </row>
    <row r="36" spans="1:11" ht="113.25" hidden="1" customHeight="1">
      <c r="A36" s="12">
        <v>6.3</v>
      </c>
      <c r="B36" s="196" t="s">
        <v>121</v>
      </c>
      <c r="C36" s="196"/>
      <c r="D36" s="196"/>
      <c r="E36" s="197" t="s">
        <v>122</v>
      </c>
      <c r="F36" s="197"/>
      <c r="G36" s="197"/>
      <c r="H36" s="48" t="s">
        <v>85</v>
      </c>
      <c r="I36" s="28">
        <v>0</v>
      </c>
      <c r="J36" s="27"/>
      <c r="K36" s="25">
        <f t="shared" ref="K36:K54" si="2">J36*I36</f>
        <v>0</v>
      </c>
    </row>
    <row r="37" spans="1:11" ht="113.25" hidden="1" customHeight="1">
      <c r="A37" s="12">
        <v>6.4</v>
      </c>
      <c r="B37" s="196" t="s">
        <v>123</v>
      </c>
      <c r="C37" s="196"/>
      <c r="D37" s="196"/>
      <c r="E37" s="197" t="s">
        <v>124</v>
      </c>
      <c r="F37" s="197"/>
      <c r="G37" s="197"/>
      <c r="H37" s="48" t="s">
        <v>85</v>
      </c>
      <c r="I37" s="28">
        <v>0</v>
      </c>
      <c r="J37" s="27"/>
      <c r="K37" s="25">
        <f t="shared" si="2"/>
        <v>0</v>
      </c>
    </row>
    <row r="38" spans="1:11" ht="113.25" hidden="1" customHeight="1">
      <c r="A38" s="12">
        <v>6.5</v>
      </c>
      <c r="B38" s="196" t="s">
        <v>125</v>
      </c>
      <c r="C38" s="196"/>
      <c r="D38" s="196"/>
      <c r="E38" s="197" t="s">
        <v>126</v>
      </c>
      <c r="F38" s="197"/>
      <c r="G38" s="197"/>
      <c r="H38" s="48" t="s">
        <v>72</v>
      </c>
      <c r="I38" s="28">
        <v>0</v>
      </c>
      <c r="J38" s="27"/>
      <c r="K38" s="25">
        <f t="shared" si="2"/>
        <v>0</v>
      </c>
    </row>
    <row r="39" spans="1:11" ht="87.75" hidden="1" customHeight="1">
      <c r="A39" s="12">
        <v>6.6</v>
      </c>
      <c r="B39" s="196" t="s">
        <v>127</v>
      </c>
      <c r="C39" s="196"/>
      <c r="D39" s="196"/>
      <c r="E39" s="197" t="s">
        <v>128</v>
      </c>
      <c r="F39" s="197"/>
      <c r="G39" s="197"/>
      <c r="H39" s="48" t="s">
        <v>85</v>
      </c>
      <c r="I39" s="28">
        <v>0</v>
      </c>
      <c r="J39" s="27"/>
      <c r="K39" s="25">
        <f t="shared" si="2"/>
        <v>0</v>
      </c>
    </row>
    <row r="40" spans="1:11" ht="113.25" hidden="1" customHeight="1">
      <c r="A40" s="12">
        <v>6.7</v>
      </c>
      <c r="B40" s="196" t="s">
        <v>129</v>
      </c>
      <c r="C40" s="196"/>
      <c r="D40" s="196"/>
      <c r="E40" s="197" t="s">
        <v>130</v>
      </c>
      <c r="F40" s="197"/>
      <c r="G40" s="197"/>
      <c r="H40" s="48" t="s">
        <v>72</v>
      </c>
      <c r="I40" s="28">
        <v>0</v>
      </c>
      <c r="J40" s="27"/>
      <c r="K40" s="25">
        <f t="shared" si="2"/>
        <v>0</v>
      </c>
    </row>
    <row r="41" spans="1:11" ht="137.1" hidden="1" customHeight="1">
      <c r="A41" s="12">
        <v>6.8</v>
      </c>
      <c r="B41" s="196" t="s">
        <v>131</v>
      </c>
      <c r="C41" s="196"/>
      <c r="D41" s="196"/>
      <c r="E41" s="197" t="s">
        <v>132</v>
      </c>
      <c r="F41" s="197"/>
      <c r="G41" s="197"/>
      <c r="H41" s="48" t="s">
        <v>85</v>
      </c>
      <c r="I41" s="28">
        <v>0</v>
      </c>
      <c r="J41" s="27"/>
      <c r="K41" s="25">
        <f t="shared" si="2"/>
        <v>0</v>
      </c>
    </row>
    <row r="42" spans="1:11" ht="72" hidden="1" customHeight="1">
      <c r="A42" s="12">
        <v>6.9</v>
      </c>
      <c r="B42" s="196" t="s">
        <v>133</v>
      </c>
      <c r="C42" s="196"/>
      <c r="D42" s="196"/>
      <c r="E42" s="197" t="s">
        <v>134</v>
      </c>
      <c r="F42" s="197"/>
      <c r="G42" s="197"/>
      <c r="H42" s="48" t="s">
        <v>85</v>
      </c>
      <c r="I42" s="28">
        <v>0</v>
      </c>
      <c r="J42" s="27"/>
      <c r="K42" s="25">
        <f t="shared" si="2"/>
        <v>0</v>
      </c>
    </row>
    <row r="43" spans="1:11" ht="75" hidden="1" customHeight="1">
      <c r="A43" s="40">
        <v>6.1</v>
      </c>
      <c r="B43" s="196" t="s">
        <v>135</v>
      </c>
      <c r="C43" s="196"/>
      <c r="D43" s="196"/>
      <c r="E43" s="197" t="s">
        <v>136</v>
      </c>
      <c r="F43" s="197"/>
      <c r="G43" s="197"/>
      <c r="H43" s="48" t="s">
        <v>85</v>
      </c>
      <c r="I43" s="28">
        <v>0</v>
      </c>
      <c r="J43" s="27"/>
      <c r="K43" s="25">
        <f t="shared" si="2"/>
        <v>0</v>
      </c>
    </row>
    <row r="44" spans="1:11" ht="57.75" hidden="1" customHeight="1">
      <c r="A44" s="40">
        <v>6.11</v>
      </c>
      <c r="B44" s="196" t="s">
        <v>137</v>
      </c>
      <c r="C44" s="196"/>
      <c r="D44" s="196"/>
      <c r="E44" s="197" t="s">
        <v>138</v>
      </c>
      <c r="F44" s="197"/>
      <c r="G44" s="197"/>
      <c r="H44" s="48" t="s">
        <v>85</v>
      </c>
      <c r="I44" s="28">
        <v>0</v>
      </c>
      <c r="J44" s="27"/>
      <c r="K44" s="25">
        <f t="shared" si="2"/>
        <v>0</v>
      </c>
    </row>
    <row r="45" spans="1:11" ht="111" hidden="1" customHeight="1">
      <c r="A45" s="40">
        <v>6.12</v>
      </c>
      <c r="B45" s="196" t="s">
        <v>139</v>
      </c>
      <c r="C45" s="196"/>
      <c r="D45" s="196"/>
      <c r="E45" s="197" t="s">
        <v>140</v>
      </c>
      <c r="F45" s="197"/>
      <c r="G45" s="197"/>
      <c r="H45" s="48" t="s">
        <v>85</v>
      </c>
      <c r="I45" s="28">
        <v>0</v>
      </c>
      <c r="J45" s="27"/>
      <c r="K45" s="25">
        <f t="shared" si="2"/>
        <v>0</v>
      </c>
    </row>
    <row r="46" spans="1:11" ht="106.35" hidden="1" customHeight="1">
      <c r="A46" s="40">
        <v>6.13</v>
      </c>
      <c r="B46" s="196" t="s">
        <v>141</v>
      </c>
      <c r="C46" s="196"/>
      <c r="D46" s="196"/>
      <c r="E46" s="197" t="s">
        <v>142</v>
      </c>
      <c r="F46" s="197"/>
      <c r="G46" s="197"/>
      <c r="H46" s="48" t="s">
        <v>85</v>
      </c>
      <c r="I46" s="28">
        <v>0</v>
      </c>
      <c r="J46" s="27"/>
      <c r="K46" s="25">
        <f t="shared" si="2"/>
        <v>0</v>
      </c>
    </row>
    <row r="47" spans="1:11" ht="97.35" hidden="1" customHeight="1">
      <c r="A47" s="40">
        <v>6.14</v>
      </c>
      <c r="B47" s="196" t="s">
        <v>143</v>
      </c>
      <c r="C47" s="196"/>
      <c r="D47" s="196"/>
      <c r="E47" s="212" t="s">
        <v>144</v>
      </c>
      <c r="F47" s="212"/>
      <c r="G47" s="212"/>
      <c r="H47" s="48" t="s">
        <v>85</v>
      </c>
      <c r="I47" s="28">
        <v>0</v>
      </c>
      <c r="J47" s="27"/>
      <c r="K47" s="25">
        <f t="shared" si="2"/>
        <v>0</v>
      </c>
    </row>
    <row r="48" spans="1:11" ht="113.45" hidden="1" customHeight="1">
      <c r="A48" s="40">
        <v>6.15</v>
      </c>
      <c r="B48" s="196" t="s">
        <v>145</v>
      </c>
      <c r="C48" s="196"/>
      <c r="D48" s="196"/>
      <c r="E48" s="197" t="s">
        <v>146</v>
      </c>
      <c r="F48" s="197"/>
      <c r="G48" s="197"/>
      <c r="H48" s="48" t="s">
        <v>85</v>
      </c>
      <c r="I48" s="28">
        <v>0</v>
      </c>
      <c r="J48" s="27"/>
      <c r="K48" s="25">
        <f t="shared" si="2"/>
        <v>0</v>
      </c>
    </row>
    <row r="49" spans="1:11" ht="97.5" hidden="1" customHeight="1">
      <c r="A49" s="40">
        <v>6.16</v>
      </c>
      <c r="B49" s="196" t="s">
        <v>147</v>
      </c>
      <c r="C49" s="196"/>
      <c r="D49" s="196"/>
      <c r="E49" s="212" t="s">
        <v>148</v>
      </c>
      <c r="F49" s="212"/>
      <c r="G49" s="212"/>
      <c r="H49" s="48" t="s">
        <v>85</v>
      </c>
      <c r="I49" s="28">
        <v>0</v>
      </c>
      <c r="J49" s="27"/>
      <c r="K49" s="25">
        <f t="shared" si="2"/>
        <v>0</v>
      </c>
    </row>
    <row r="50" spans="1:11" ht="110.1" hidden="1" customHeight="1">
      <c r="A50" s="40">
        <v>6.17</v>
      </c>
      <c r="B50" s="196" t="s">
        <v>149</v>
      </c>
      <c r="C50" s="196"/>
      <c r="D50" s="196"/>
      <c r="E50" s="197" t="s">
        <v>150</v>
      </c>
      <c r="F50" s="197"/>
      <c r="G50" s="197"/>
      <c r="H50" s="48" t="s">
        <v>85</v>
      </c>
      <c r="I50" s="28">
        <v>0</v>
      </c>
      <c r="J50" s="27"/>
      <c r="K50" s="25">
        <f t="shared" si="2"/>
        <v>0</v>
      </c>
    </row>
    <row r="51" spans="1:11" ht="138.6" hidden="1" customHeight="1">
      <c r="A51" s="40">
        <v>6.1800000000000104</v>
      </c>
      <c r="B51" s="196" t="s">
        <v>151</v>
      </c>
      <c r="C51" s="196"/>
      <c r="D51" s="196"/>
      <c r="E51" s="197" t="s">
        <v>152</v>
      </c>
      <c r="F51" s="197"/>
      <c r="G51" s="197"/>
      <c r="H51" s="48" t="s">
        <v>153</v>
      </c>
      <c r="I51" s="28">
        <v>0</v>
      </c>
      <c r="J51" s="27"/>
      <c r="K51" s="25">
        <f t="shared" si="2"/>
        <v>0</v>
      </c>
    </row>
    <row r="52" spans="1:11" ht="31.5" hidden="1" customHeight="1">
      <c r="A52" s="31">
        <v>7</v>
      </c>
      <c r="B52" s="248" t="s">
        <v>154</v>
      </c>
      <c r="C52" s="249"/>
      <c r="D52" s="250"/>
      <c r="E52" s="251" t="s">
        <v>155</v>
      </c>
      <c r="F52" s="251"/>
      <c r="G52" s="251"/>
      <c r="H52" s="51"/>
      <c r="I52" s="32"/>
      <c r="J52" s="32"/>
      <c r="K52" s="33"/>
    </row>
    <row r="53" spans="1:11" ht="113.25" hidden="1" customHeight="1">
      <c r="A53" s="14">
        <v>7.1</v>
      </c>
      <c r="B53" s="196" t="s">
        <v>156</v>
      </c>
      <c r="C53" s="196"/>
      <c r="D53" s="196"/>
      <c r="E53" s="197" t="s">
        <v>157</v>
      </c>
      <c r="F53" s="197"/>
      <c r="G53" s="197"/>
      <c r="H53" s="48"/>
      <c r="I53" s="28">
        <v>0</v>
      </c>
      <c r="J53" s="27"/>
      <c r="K53" s="25">
        <f t="shared" si="2"/>
        <v>0</v>
      </c>
    </row>
    <row r="54" spans="1:11" ht="113.25" hidden="1" customHeight="1">
      <c r="A54" s="14">
        <v>7.2</v>
      </c>
      <c r="B54" s="196" t="s">
        <v>158</v>
      </c>
      <c r="C54" s="196"/>
      <c r="D54" s="196"/>
      <c r="E54" s="212" t="s">
        <v>159</v>
      </c>
      <c r="F54" s="212"/>
      <c r="G54" s="212"/>
      <c r="H54" s="48"/>
      <c r="I54" s="28">
        <v>0</v>
      </c>
      <c r="J54" s="27"/>
      <c r="K54" s="25">
        <f t="shared" si="2"/>
        <v>0</v>
      </c>
    </row>
    <row r="55" spans="1:11" ht="31.5" hidden="1" customHeight="1" thickBot="1">
      <c r="A55" s="31">
        <v>8</v>
      </c>
      <c r="B55" s="248" t="s">
        <v>160</v>
      </c>
      <c r="C55" s="249"/>
      <c r="D55" s="250"/>
      <c r="E55" s="251" t="s">
        <v>161</v>
      </c>
      <c r="F55" s="251"/>
      <c r="G55" s="251"/>
      <c r="H55" s="51"/>
      <c r="I55" s="32"/>
      <c r="J55" s="32"/>
      <c r="K55" s="33"/>
    </row>
    <row r="56" spans="1:11" ht="127.5" hidden="1" customHeight="1" thickBot="1">
      <c r="A56" s="42">
        <v>8.1</v>
      </c>
      <c r="B56" s="252" t="s">
        <v>162</v>
      </c>
      <c r="C56" s="253"/>
      <c r="D56" s="254"/>
      <c r="E56" s="255" t="s">
        <v>163</v>
      </c>
      <c r="F56" s="256"/>
      <c r="G56" s="257"/>
      <c r="H56" s="52" t="s">
        <v>85</v>
      </c>
      <c r="I56" s="43">
        <v>0</v>
      </c>
      <c r="J56" s="44"/>
      <c r="K56" s="45">
        <f t="shared" ref="K56:K67" si="3">I56*J56</f>
        <v>0</v>
      </c>
    </row>
    <row r="57" spans="1:11" ht="124.5" hidden="1" customHeight="1" thickBot="1">
      <c r="A57" s="14">
        <v>8.1999999999999993</v>
      </c>
      <c r="B57" s="220" t="s">
        <v>164</v>
      </c>
      <c r="C57" s="220"/>
      <c r="D57" s="220"/>
      <c r="E57" s="221" t="s">
        <v>165</v>
      </c>
      <c r="F57" s="221"/>
      <c r="G57" s="221"/>
      <c r="H57" s="48" t="s">
        <v>85</v>
      </c>
      <c r="I57" s="43">
        <v>0</v>
      </c>
      <c r="J57" s="44"/>
      <c r="K57" s="45">
        <f t="shared" si="3"/>
        <v>0</v>
      </c>
    </row>
    <row r="58" spans="1:11" ht="120" hidden="1" customHeight="1">
      <c r="A58" s="42">
        <v>8.3000000000000007</v>
      </c>
      <c r="B58" s="224" t="s">
        <v>164</v>
      </c>
      <c r="C58" s="224"/>
      <c r="D58" s="224"/>
      <c r="E58" s="225" t="s">
        <v>166</v>
      </c>
      <c r="F58" s="225"/>
      <c r="G58" s="225"/>
      <c r="H58" s="49" t="s">
        <v>85</v>
      </c>
      <c r="I58" s="43">
        <v>0</v>
      </c>
      <c r="J58" s="44"/>
      <c r="K58" s="45">
        <f t="shared" si="3"/>
        <v>0</v>
      </c>
    </row>
    <row r="59" spans="1:11" ht="150" hidden="1" customHeight="1" thickBot="1">
      <c r="A59" s="14">
        <v>8.4</v>
      </c>
      <c r="B59" s="220" t="s">
        <v>167</v>
      </c>
      <c r="C59" s="220"/>
      <c r="D59" s="220"/>
      <c r="E59" s="221" t="s">
        <v>168</v>
      </c>
      <c r="F59" s="221"/>
      <c r="G59" s="221"/>
      <c r="H59" s="48" t="s">
        <v>85</v>
      </c>
      <c r="I59" s="28">
        <v>0</v>
      </c>
      <c r="J59" s="27"/>
      <c r="K59" s="45">
        <f t="shared" si="3"/>
        <v>0</v>
      </c>
    </row>
    <row r="60" spans="1:11" ht="148.5" hidden="1" customHeight="1">
      <c r="A60" s="42">
        <v>8.5</v>
      </c>
      <c r="B60" s="220" t="s">
        <v>169</v>
      </c>
      <c r="C60" s="220"/>
      <c r="D60" s="220"/>
      <c r="E60" s="221" t="s">
        <v>170</v>
      </c>
      <c r="F60" s="221"/>
      <c r="G60" s="221"/>
      <c r="H60" s="48" t="s">
        <v>85</v>
      </c>
      <c r="I60" s="28">
        <v>0</v>
      </c>
      <c r="J60" s="27"/>
      <c r="K60" s="25">
        <f t="shared" si="3"/>
        <v>0</v>
      </c>
    </row>
    <row r="61" spans="1:11" ht="172.5" hidden="1" customHeight="1" thickBot="1">
      <c r="A61" s="14">
        <v>8.6</v>
      </c>
      <c r="B61" s="220" t="s">
        <v>171</v>
      </c>
      <c r="C61" s="220"/>
      <c r="D61" s="220"/>
      <c r="E61" s="221" t="s">
        <v>172</v>
      </c>
      <c r="F61" s="221"/>
      <c r="G61" s="221"/>
      <c r="H61" s="48" t="s">
        <v>85</v>
      </c>
      <c r="I61" s="28">
        <v>0</v>
      </c>
      <c r="J61" s="27"/>
      <c r="K61" s="25">
        <f t="shared" si="3"/>
        <v>0</v>
      </c>
    </row>
    <row r="62" spans="1:11" ht="150" hidden="1" customHeight="1">
      <c r="A62" s="42">
        <v>8.6999999999999993</v>
      </c>
      <c r="B62" s="220" t="s">
        <v>173</v>
      </c>
      <c r="C62" s="220"/>
      <c r="D62" s="220"/>
      <c r="E62" s="221" t="s">
        <v>174</v>
      </c>
      <c r="F62" s="221"/>
      <c r="G62" s="221"/>
      <c r="H62" s="48" t="s">
        <v>85</v>
      </c>
      <c r="I62" s="28">
        <v>0</v>
      </c>
      <c r="J62" s="27"/>
      <c r="K62" s="25">
        <f t="shared" si="3"/>
        <v>0</v>
      </c>
    </row>
    <row r="63" spans="1:11" ht="195.75" hidden="1" customHeight="1" thickBot="1">
      <c r="A63" s="14">
        <v>8.8000000000000007</v>
      </c>
      <c r="B63" s="220" t="s">
        <v>175</v>
      </c>
      <c r="C63" s="220"/>
      <c r="D63" s="220"/>
      <c r="E63" s="221" t="s">
        <v>176</v>
      </c>
      <c r="F63" s="221"/>
      <c r="G63" s="221"/>
      <c r="H63" s="48" t="s">
        <v>85</v>
      </c>
      <c r="I63" s="28">
        <v>0</v>
      </c>
      <c r="J63" s="27"/>
      <c r="K63" s="25">
        <f t="shared" si="3"/>
        <v>0</v>
      </c>
    </row>
    <row r="64" spans="1:11" ht="150" hidden="1" customHeight="1">
      <c r="A64" s="42">
        <v>8.9</v>
      </c>
      <c r="B64" s="220" t="s">
        <v>177</v>
      </c>
      <c r="C64" s="220"/>
      <c r="D64" s="220"/>
      <c r="E64" s="221" t="s">
        <v>178</v>
      </c>
      <c r="F64" s="221"/>
      <c r="G64" s="221"/>
      <c r="H64" s="48" t="s">
        <v>72</v>
      </c>
      <c r="I64" s="28">
        <v>0</v>
      </c>
      <c r="J64" s="27"/>
      <c r="K64" s="25">
        <f t="shared" si="3"/>
        <v>0</v>
      </c>
    </row>
    <row r="65" spans="1:11" ht="129" hidden="1" customHeight="1">
      <c r="A65" s="40">
        <v>8.1</v>
      </c>
      <c r="B65" s="220" t="s">
        <v>179</v>
      </c>
      <c r="C65" s="220"/>
      <c r="D65" s="220"/>
      <c r="E65" s="221" t="s">
        <v>180</v>
      </c>
      <c r="F65" s="221"/>
      <c r="G65" s="221"/>
      <c r="H65" s="48" t="s">
        <v>72</v>
      </c>
      <c r="I65" s="28">
        <v>0</v>
      </c>
      <c r="J65" s="27"/>
      <c r="K65" s="25">
        <f t="shared" si="3"/>
        <v>0</v>
      </c>
    </row>
    <row r="66" spans="1:11" ht="121.5" hidden="1" customHeight="1">
      <c r="A66" s="40">
        <v>8.11</v>
      </c>
      <c r="B66" s="220" t="s">
        <v>181</v>
      </c>
      <c r="C66" s="220"/>
      <c r="D66" s="220"/>
      <c r="E66" s="221" t="s">
        <v>182</v>
      </c>
      <c r="F66" s="221"/>
      <c r="G66" s="221"/>
      <c r="H66" s="48" t="s">
        <v>72</v>
      </c>
      <c r="I66" s="28">
        <v>0</v>
      </c>
      <c r="J66" s="27"/>
      <c r="K66" s="25">
        <f t="shared" si="3"/>
        <v>0</v>
      </c>
    </row>
    <row r="67" spans="1:11" ht="121.5" hidden="1" customHeight="1">
      <c r="A67" s="40">
        <v>8.1199999999999992</v>
      </c>
      <c r="B67" s="220" t="s">
        <v>183</v>
      </c>
      <c r="C67" s="220"/>
      <c r="D67" s="220"/>
      <c r="E67" s="221" t="s">
        <v>184</v>
      </c>
      <c r="F67" s="221"/>
      <c r="G67" s="221"/>
      <c r="H67" s="48" t="s">
        <v>72</v>
      </c>
      <c r="I67" s="28">
        <v>0</v>
      </c>
      <c r="J67" s="27"/>
      <c r="K67" s="25">
        <f t="shared" si="3"/>
        <v>0</v>
      </c>
    </row>
    <row r="68" spans="1:11" ht="16.5" thickBot="1">
      <c r="A68" s="222"/>
      <c r="B68" s="223"/>
      <c r="C68" s="223"/>
      <c r="D68" s="223"/>
      <c r="E68" s="223"/>
      <c r="F68" s="223"/>
      <c r="G68" s="223"/>
      <c r="H68" s="223"/>
      <c r="I68" s="223"/>
      <c r="J68" s="223"/>
      <c r="K68" s="223"/>
    </row>
    <row r="69" spans="1:11" ht="28.5" customHeight="1" thickBot="1">
      <c r="A69" s="17" t="s">
        <v>185</v>
      </c>
      <c r="B69" s="6"/>
      <c r="C69" s="6"/>
      <c r="D69" s="6"/>
      <c r="E69" s="6"/>
      <c r="F69" s="6"/>
      <c r="G69" s="6"/>
      <c r="H69" s="75"/>
      <c r="I69" s="75"/>
      <c r="J69" s="75"/>
      <c r="K69" s="75">
        <f>SUM(K8:K67)</f>
        <v>752</v>
      </c>
    </row>
  </sheetData>
  <mergeCells count="135">
    <mergeCell ref="B67:D67"/>
    <mergeCell ref="E67:G67"/>
    <mergeCell ref="A68:K68"/>
    <mergeCell ref="B64:D64"/>
    <mergeCell ref="E64:G64"/>
    <mergeCell ref="B65:D65"/>
    <mergeCell ref="E65:G65"/>
    <mergeCell ref="B66:D66"/>
    <mergeCell ref="E66:G66"/>
    <mergeCell ref="B61:D61"/>
    <mergeCell ref="E61:G61"/>
    <mergeCell ref="B62:D62"/>
    <mergeCell ref="E62:G62"/>
    <mergeCell ref="B63:D63"/>
    <mergeCell ref="E63:G63"/>
    <mergeCell ref="B58:D58"/>
    <mergeCell ref="E58:G58"/>
    <mergeCell ref="B59:D59"/>
    <mergeCell ref="E59:G59"/>
    <mergeCell ref="B60:D60"/>
    <mergeCell ref="E60:G60"/>
    <mergeCell ref="B55:D55"/>
    <mergeCell ref="E55:G55"/>
    <mergeCell ref="B56:D56"/>
    <mergeCell ref="E56:G56"/>
    <mergeCell ref="B57:D57"/>
    <mergeCell ref="E57:G57"/>
    <mergeCell ref="B52:D52"/>
    <mergeCell ref="E52:G52"/>
    <mergeCell ref="B53:D53"/>
    <mergeCell ref="E53:G53"/>
    <mergeCell ref="B54:D54"/>
    <mergeCell ref="E54:G54"/>
    <mergeCell ref="B49:D49"/>
    <mergeCell ref="E49:G49"/>
    <mergeCell ref="B50:D50"/>
    <mergeCell ref="E50:G50"/>
    <mergeCell ref="B51:D51"/>
    <mergeCell ref="E51:G51"/>
    <mergeCell ref="B46:D46"/>
    <mergeCell ref="E46:G46"/>
    <mergeCell ref="B47:D47"/>
    <mergeCell ref="E47:G47"/>
    <mergeCell ref="B48:D48"/>
    <mergeCell ref="E48:G48"/>
    <mergeCell ref="B43:D43"/>
    <mergeCell ref="E43:G43"/>
    <mergeCell ref="B44:D44"/>
    <mergeCell ref="E44:G44"/>
    <mergeCell ref="B45:D45"/>
    <mergeCell ref="E45:G45"/>
    <mergeCell ref="B40:D40"/>
    <mergeCell ref="E40:G40"/>
    <mergeCell ref="B41:D41"/>
    <mergeCell ref="E41:G41"/>
    <mergeCell ref="B42:D42"/>
    <mergeCell ref="E42:G42"/>
    <mergeCell ref="B37:D37"/>
    <mergeCell ref="E37:G37"/>
    <mergeCell ref="B38:D38"/>
    <mergeCell ref="E38:G38"/>
    <mergeCell ref="B39:D39"/>
    <mergeCell ref="E39:G39"/>
    <mergeCell ref="B34:D34"/>
    <mergeCell ref="E34:G34"/>
    <mergeCell ref="B35:D35"/>
    <mergeCell ref="E35:G35"/>
    <mergeCell ref="B36:D36"/>
    <mergeCell ref="E36:G36"/>
    <mergeCell ref="B31:D31"/>
    <mergeCell ref="E31:G31"/>
    <mergeCell ref="B32:D32"/>
    <mergeCell ref="E32:G32"/>
    <mergeCell ref="B33:D33"/>
    <mergeCell ref="E33:G33"/>
    <mergeCell ref="B28:D28"/>
    <mergeCell ref="E28:G28"/>
    <mergeCell ref="B29:D29"/>
    <mergeCell ref="E29:G29"/>
    <mergeCell ref="B30:D30"/>
    <mergeCell ref="E30:G30"/>
    <mergeCell ref="B25:D25"/>
    <mergeCell ref="E25:G25"/>
    <mergeCell ref="B26:D26"/>
    <mergeCell ref="E26:G26"/>
    <mergeCell ref="B27:D27"/>
    <mergeCell ref="E27:G27"/>
    <mergeCell ref="B22:D22"/>
    <mergeCell ref="E22:G22"/>
    <mergeCell ref="B23:D23"/>
    <mergeCell ref="E23:G23"/>
    <mergeCell ref="B24:D24"/>
    <mergeCell ref="E24:G24"/>
    <mergeCell ref="B19:D19"/>
    <mergeCell ref="E19:G19"/>
    <mergeCell ref="B20:D20"/>
    <mergeCell ref="E20:G20"/>
    <mergeCell ref="B21:D21"/>
    <mergeCell ref="E21:G21"/>
    <mergeCell ref="B16:D16"/>
    <mergeCell ref="E16:G16"/>
    <mergeCell ref="B17:D17"/>
    <mergeCell ref="E17:G17"/>
    <mergeCell ref="B18:D18"/>
    <mergeCell ref="E18:G18"/>
    <mergeCell ref="B13:D13"/>
    <mergeCell ref="E13:G13"/>
    <mergeCell ref="B14:D14"/>
    <mergeCell ref="E14:G14"/>
    <mergeCell ref="B15:D15"/>
    <mergeCell ref="E15:G15"/>
    <mergeCell ref="B10:D10"/>
    <mergeCell ref="E10:G10"/>
    <mergeCell ref="B11:D11"/>
    <mergeCell ref="E11:G11"/>
    <mergeCell ref="B12:D12"/>
    <mergeCell ref="E12:G12"/>
    <mergeCell ref="B7:D7"/>
    <mergeCell ref="E7:G7"/>
    <mergeCell ref="B8:D8"/>
    <mergeCell ref="E8:G8"/>
    <mergeCell ref="B9:D9"/>
    <mergeCell ref="E9:G9"/>
    <mergeCell ref="A4:B4"/>
    <mergeCell ref="C4:D4"/>
    <mergeCell ref="F4:G4"/>
    <mergeCell ref="I4:K4"/>
    <mergeCell ref="B6:D6"/>
    <mergeCell ref="E6:G6"/>
    <mergeCell ref="A1:K1"/>
    <mergeCell ref="A2:K2"/>
    <mergeCell ref="A3:B3"/>
    <mergeCell ref="C3:D3"/>
    <mergeCell ref="F3:G3"/>
    <mergeCell ref="I3:K3"/>
  </mergeCells>
  <printOptions horizontalCentered="1" verticalCentered="1"/>
  <pageMargins left="0" right="0" top="0" bottom="0" header="0" footer="0"/>
  <pageSetup scale="67"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50">
    <tabColor theme="9"/>
  </sheetPr>
  <dimension ref="A1:K69"/>
  <sheetViews>
    <sheetView view="pageBreakPreview" topLeftCell="A13" zoomScale="80" zoomScaleNormal="50" zoomScaleSheetLayoutView="80" workbookViewId="0">
      <selection activeCell="E8" sqref="E8:G8"/>
    </sheetView>
  </sheetViews>
  <sheetFormatPr defaultRowHeight="21"/>
  <cols>
    <col min="1" max="1" width="6.42578125" style="18" customWidth="1"/>
    <col min="2" max="2" width="18.85546875" style="1" customWidth="1"/>
    <col min="3" max="3" width="11.85546875" style="1" customWidth="1"/>
    <col min="4" max="4" width="21.42578125" style="1" customWidth="1"/>
    <col min="5" max="5" width="19.42578125" style="1" customWidth="1"/>
    <col min="6" max="6" width="12.85546875" style="1" customWidth="1"/>
    <col min="7" max="7" width="10.5703125" style="1" customWidth="1"/>
    <col min="8" max="8" width="12" style="7" customWidth="1"/>
    <col min="9" max="9" width="10.85546875" style="1" customWidth="1"/>
    <col min="10" max="10" width="10.42578125" style="1" customWidth="1"/>
    <col min="11" max="11" width="13.42578125" style="1" customWidth="1"/>
  </cols>
  <sheetData>
    <row r="1" spans="1:11" ht="80.25" customHeight="1">
      <c r="A1" s="165" t="s">
        <v>0</v>
      </c>
      <c r="B1" s="165"/>
      <c r="C1" s="165"/>
      <c r="D1" s="165"/>
      <c r="E1" s="165"/>
      <c r="F1" s="165"/>
      <c r="G1" s="165"/>
      <c r="H1" s="165"/>
      <c r="I1" s="165"/>
      <c r="J1" s="165"/>
      <c r="K1" s="165"/>
    </row>
    <row r="2" spans="1:11" ht="33.75" customHeight="1">
      <c r="A2" s="166" t="s">
        <v>41</v>
      </c>
      <c r="B2" s="166"/>
      <c r="C2" s="166"/>
      <c r="D2" s="166"/>
      <c r="E2" s="166"/>
      <c r="F2" s="166"/>
      <c r="G2" s="166"/>
      <c r="H2" s="166"/>
      <c r="I2" s="166"/>
      <c r="J2" s="166"/>
      <c r="K2" s="166"/>
    </row>
    <row r="3" spans="1:11" ht="34.5" customHeight="1">
      <c r="A3" s="264" t="s">
        <v>213</v>
      </c>
      <c r="B3" s="265"/>
      <c r="C3" s="266" t="s">
        <v>27</v>
      </c>
      <c r="D3" s="267"/>
      <c r="E3" s="37" t="s">
        <v>44</v>
      </c>
      <c r="F3" s="266"/>
      <c r="G3" s="270"/>
      <c r="H3" s="35" t="s">
        <v>46</v>
      </c>
      <c r="I3" s="266" t="s">
        <v>220</v>
      </c>
      <c r="J3" s="270"/>
      <c r="K3" s="267"/>
    </row>
    <row r="4" spans="1:11" ht="39.75" customHeight="1">
      <c r="A4" s="264" t="s">
        <v>215</v>
      </c>
      <c r="B4" s="265"/>
      <c r="C4" s="266">
        <v>153</v>
      </c>
      <c r="D4" s="267"/>
      <c r="E4" s="38" t="s">
        <v>49</v>
      </c>
      <c r="F4" s="273"/>
      <c r="G4" s="274"/>
      <c r="H4" s="36" t="s">
        <v>216</v>
      </c>
      <c r="I4" s="266"/>
      <c r="J4" s="270"/>
      <c r="K4" s="267"/>
    </row>
    <row r="5" spans="1:11" ht="23.25">
      <c r="A5" s="10"/>
      <c r="B5" s="4"/>
      <c r="C5" s="4"/>
      <c r="D5" s="4"/>
      <c r="E5" s="4"/>
      <c r="F5"/>
      <c r="G5"/>
      <c r="H5" s="8"/>
      <c r="I5" s="5"/>
      <c r="J5" s="2"/>
    </row>
    <row r="6" spans="1:11" ht="31.5" customHeight="1">
      <c r="A6" s="11" t="s">
        <v>52</v>
      </c>
      <c r="B6" s="161" t="s">
        <v>53</v>
      </c>
      <c r="C6" s="162"/>
      <c r="D6" s="163"/>
      <c r="E6" s="164" t="s">
        <v>54</v>
      </c>
      <c r="F6" s="164"/>
      <c r="G6" s="164"/>
      <c r="H6" s="24" t="s">
        <v>55</v>
      </c>
      <c r="I6" s="24" t="s">
        <v>56</v>
      </c>
      <c r="J6" s="24" t="s">
        <v>57</v>
      </c>
      <c r="K6" s="24" t="s">
        <v>58</v>
      </c>
    </row>
    <row r="7" spans="1:11" ht="30" hidden="1" customHeight="1">
      <c r="A7" s="13">
        <v>1</v>
      </c>
      <c r="B7" s="174" t="s">
        <v>59</v>
      </c>
      <c r="C7" s="174"/>
      <c r="D7" s="174"/>
      <c r="E7" s="174" t="s">
        <v>60</v>
      </c>
      <c r="F7" s="174"/>
      <c r="G7" s="174"/>
      <c r="H7" s="9"/>
      <c r="I7" s="3"/>
      <c r="J7" s="3"/>
      <c r="K7" s="3"/>
    </row>
    <row r="8" spans="1:11" ht="116.25" hidden="1" customHeight="1">
      <c r="A8" s="12">
        <v>1.1000000000000001</v>
      </c>
      <c r="B8" s="175" t="s">
        <v>61</v>
      </c>
      <c r="C8" s="176"/>
      <c r="D8" s="177"/>
      <c r="E8" s="178" t="s">
        <v>62</v>
      </c>
      <c r="F8" s="179"/>
      <c r="G8" s="180"/>
      <c r="H8" s="46" t="s">
        <v>63</v>
      </c>
      <c r="I8" s="28">
        <v>0</v>
      </c>
      <c r="J8" s="27"/>
      <c r="K8" s="25">
        <f>J8*I8</f>
        <v>0</v>
      </c>
    </row>
    <row r="9" spans="1:11" ht="126.75" hidden="1" customHeight="1">
      <c r="A9" s="12">
        <v>1.2</v>
      </c>
      <c r="B9" s="196" t="s">
        <v>64</v>
      </c>
      <c r="C9" s="196"/>
      <c r="D9" s="196"/>
      <c r="E9" s="197" t="s">
        <v>65</v>
      </c>
      <c r="F9" s="197"/>
      <c r="G9" s="197"/>
      <c r="H9" s="46" t="s">
        <v>63</v>
      </c>
      <c r="I9" s="28">
        <v>0</v>
      </c>
      <c r="J9" s="27"/>
      <c r="K9" s="25">
        <f>J9*I9</f>
        <v>0</v>
      </c>
    </row>
    <row r="10" spans="1:11" ht="25.5" customHeight="1">
      <c r="A10" s="13">
        <v>2</v>
      </c>
      <c r="B10" s="262" t="s">
        <v>66</v>
      </c>
      <c r="C10" s="262"/>
      <c r="D10" s="262"/>
      <c r="E10" s="262" t="s">
        <v>67</v>
      </c>
      <c r="F10" s="262"/>
      <c r="G10" s="262"/>
      <c r="H10" s="47"/>
      <c r="I10" s="9"/>
      <c r="J10" s="26"/>
      <c r="K10" s="26"/>
    </row>
    <row r="11" spans="1:11" ht="101.25" customHeight="1">
      <c r="A11" s="12">
        <v>2.1</v>
      </c>
      <c r="B11" s="175" t="s">
        <v>68</v>
      </c>
      <c r="C11" s="176"/>
      <c r="D11" s="177"/>
      <c r="E11" s="178" t="s">
        <v>69</v>
      </c>
      <c r="F11" s="179"/>
      <c r="G11" s="180"/>
      <c r="H11" s="46" t="s">
        <v>63</v>
      </c>
      <c r="I11" s="28">
        <v>22</v>
      </c>
      <c r="J11" s="27">
        <v>4</v>
      </c>
      <c r="K11" s="25">
        <f t="shared" ref="K11:K16" si="0">J11*I11</f>
        <v>88</v>
      </c>
    </row>
    <row r="12" spans="1:11" ht="104.25" customHeight="1">
      <c r="A12" s="14">
        <v>2.2000000000000002</v>
      </c>
      <c r="B12" s="175" t="s">
        <v>70</v>
      </c>
      <c r="C12" s="176"/>
      <c r="D12" s="177"/>
      <c r="E12" s="178" t="s">
        <v>71</v>
      </c>
      <c r="F12" s="179"/>
      <c r="G12" s="180"/>
      <c r="H12" s="48" t="s">
        <v>72</v>
      </c>
      <c r="I12" s="28">
        <v>15.2</v>
      </c>
      <c r="J12" s="27">
        <v>8</v>
      </c>
      <c r="K12" s="25">
        <f t="shared" si="0"/>
        <v>121.6</v>
      </c>
    </row>
    <row r="13" spans="1:11" ht="93" customHeight="1">
      <c r="A13" s="14">
        <v>2.2999999999999998</v>
      </c>
      <c r="B13" s="175" t="s">
        <v>73</v>
      </c>
      <c r="C13" s="176"/>
      <c r="D13" s="177"/>
      <c r="E13" s="178" t="s">
        <v>74</v>
      </c>
      <c r="F13" s="179"/>
      <c r="G13" s="180"/>
      <c r="H13" s="48" t="s">
        <v>72</v>
      </c>
      <c r="I13" s="28">
        <v>15</v>
      </c>
      <c r="J13" s="27">
        <v>11</v>
      </c>
      <c r="K13" s="25">
        <f t="shared" si="0"/>
        <v>165</v>
      </c>
    </row>
    <row r="14" spans="1:11" ht="157.5" customHeight="1">
      <c r="A14" s="14">
        <v>2.4</v>
      </c>
      <c r="B14" s="175" t="s">
        <v>75</v>
      </c>
      <c r="C14" s="176"/>
      <c r="D14" s="177"/>
      <c r="E14" s="178" t="s">
        <v>76</v>
      </c>
      <c r="F14" s="179"/>
      <c r="G14" s="180"/>
      <c r="H14" s="46" t="s">
        <v>63</v>
      </c>
      <c r="I14" s="28">
        <v>22</v>
      </c>
      <c r="J14" s="27">
        <v>15</v>
      </c>
      <c r="K14" s="25">
        <f t="shared" si="0"/>
        <v>330</v>
      </c>
    </row>
    <row r="15" spans="1:11" ht="84" hidden="1" customHeight="1">
      <c r="A15" s="12">
        <v>2.5</v>
      </c>
      <c r="B15" s="175" t="s">
        <v>77</v>
      </c>
      <c r="C15" s="176"/>
      <c r="D15" s="177"/>
      <c r="E15" s="178" t="s">
        <v>78</v>
      </c>
      <c r="F15" s="179"/>
      <c r="G15" s="180"/>
      <c r="H15" s="46" t="s">
        <v>63</v>
      </c>
      <c r="I15" s="28">
        <v>0</v>
      </c>
      <c r="J15" s="27"/>
      <c r="K15" s="25">
        <f t="shared" si="0"/>
        <v>0</v>
      </c>
    </row>
    <row r="16" spans="1:11" ht="131.44999999999999" hidden="1" customHeight="1">
      <c r="A16" s="14">
        <v>2.6</v>
      </c>
      <c r="B16" s="175" t="s">
        <v>79</v>
      </c>
      <c r="C16" s="176"/>
      <c r="D16" s="177"/>
      <c r="E16" s="178" t="s">
        <v>80</v>
      </c>
      <c r="F16" s="179"/>
      <c r="G16" s="180"/>
      <c r="H16" s="46" t="s">
        <v>63</v>
      </c>
      <c r="I16" s="28">
        <v>0</v>
      </c>
      <c r="J16" s="27"/>
      <c r="K16" s="25">
        <f t="shared" si="0"/>
        <v>0</v>
      </c>
    </row>
    <row r="17" spans="1:11" ht="30" hidden="1" customHeight="1">
      <c r="A17" s="15">
        <v>3</v>
      </c>
      <c r="B17" s="263" t="s">
        <v>81</v>
      </c>
      <c r="C17" s="263"/>
      <c r="D17" s="263"/>
      <c r="E17" s="262" t="s">
        <v>82</v>
      </c>
      <c r="F17" s="262"/>
      <c r="G17" s="262"/>
      <c r="H17" s="47"/>
      <c r="I17" s="29"/>
      <c r="J17" s="26"/>
      <c r="K17" s="26"/>
    </row>
    <row r="18" spans="1:11" ht="90" hidden="1" customHeight="1">
      <c r="A18" s="12">
        <v>3.1</v>
      </c>
      <c r="B18" s="175" t="s">
        <v>83</v>
      </c>
      <c r="C18" s="176"/>
      <c r="D18" s="177"/>
      <c r="E18" s="178" t="s">
        <v>84</v>
      </c>
      <c r="F18" s="179"/>
      <c r="G18" s="180"/>
      <c r="H18" s="46" t="s">
        <v>85</v>
      </c>
      <c r="I18" s="28">
        <v>0</v>
      </c>
      <c r="J18" s="27"/>
      <c r="K18" s="25">
        <f t="shared" ref="K18:K23" si="1">J18*I18</f>
        <v>0</v>
      </c>
    </row>
    <row r="19" spans="1:11" ht="108.6" hidden="1" customHeight="1">
      <c r="A19" s="12">
        <v>3.2</v>
      </c>
      <c r="B19" s="175" t="s">
        <v>86</v>
      </c>
      <c r="C19" s="176"/>
      <c r="D19" s="177"/>
      <c r="E19" s="178" t="s">
        <v>87</v>
      </c>
      <c r="F19" s="179"/>
      <c r="G19" s="180"/>
      <c r="H19" s="46" t="s">
        <v>63</v>
      </c>
      <c r="I19" s="28">
        <v>0</v>
      </c>
      <c r="J19" s="27"/>
      <c r="K19" s="25">
        <f t="shared" si="1"/>
        <v>0</v>
      </c>
    </row>
    <row r="20" spans="1:11" ht="116.1" hidden="1" customHeight="1">
      <c r="A20" s="12">
        <v>3.3</v>
      </c>
      <c r="B20" s="175" t="s">
        <v>88</v>
      </c>
      <c r="C20" s="176"/>
      <c r="D20" s="177"/>
      <c r="E20" s="178" t="s">
        <v>89</v>
      </c>
      <c r="F20" s="179"/>
      <c r="G20" s="180"/>
      <c r="H20" s="46" t="s">
        <v>63</v>
      </c>
      <c r="I20" s="28">
        <v>0</v>
      </c>
      <c r="J20" s="27"/>
      <c r="K20" s="25">
        <f t="shared" si="1"/>
        <v>0</v>
      </c>
    </row>
    <row r="21" spans="1:11" ht="91.5" hidden="1" customHeight="1">
      <c r="A21" s="34">
        <v>3.4</v>
      </c>
      <c r="B21" s="175" t="s">
        <v>90</v>
      </c>
      <c r="C21" s="176"/>
      <c r="D21" s="177"/>
      <c r="E21" s="178" t="s">
        <v>91</v>
      </c>
      <c r="F21" s="179"/>
      <c r="G21" s="180"/>
      <c r="H21" s="48" t="s">
        <v>85</v>
      </c>
      <c r="I21" s="28">
        <v>0</v>
      </c>
      <c r="J21" s="27"/>
      <c r="K21" s="25">
        <f t="shared" si="1"/>
        <v>0</v>
      </c>
    </row>
    <row r="22" spans="1:11" ht="119.1" hidden="1" customHeight="1">
      <c r="A22" s="34">
        <v>3.5</v>
      </c>
      <c r="B22" s="175" t="s">
        <v>92</v>
      </c>
      <c r="C22" s="176"/>
      <c r="D22" s="177"/>
      <c r="E22" s="178" t="s">
        <v>93</v>
      </c>
      <c r="F22" s="179"/>
      <c r="G22" s="180"/>
      <c r="H22" s="46" t="s">
        <v>63</v>
      </c>
      <c r="I22" s="28">
        <v>0</v>
      </c>
      <c r="J22" s="27"/>
      <c r="K22" s="25">
        <f t="shared" si="1"/>
        <v>0</v>
      </c>
    </row>
    <row r="23" spans="1:11" ht="91.5" hidden="1" customHeight="1">
      <c r="A23" s="34">
        <v>3.6</v>
      </c>
      <c r="B23" s="175" t="s">
        <v>94</v>
      </c>
      <c r="C23" s="176"/>
      <c r="D23" s="177"/>
      <c r="E23" s="178" t="s">
        <v>95</v>
      </c>
      <c r="F23" s="179"/>
      <c r="G23" s="180"/>
      <c r="H23" s="48" t="s">
        <v>85</v>
      </c>
      <c r="I23" s="28">
        <v>0</v>
      </c>
      <c r="J23" s="27"/>
      <c r="K23" s="25">
        <f t="shared" si="1"/>
        <v>0</v>
      </c>
    </row>
    <row r="24" spans="1:11" ht="28.5" customHeight="1">
      <c r="A24" s="16">
        <v>4</v>
      </c>
      <c r="B24" s="262" t="s">
        <v>96</v>
      </c>
      <c r="C24" s="262"/>
      <c r="D24" s="262"/>
      <c r="E24" s="262" t="s">
        <v>97</v>
      </c>
      <c r="F24" s="262"/>
      <c r="G24" s="262"/>
      <c r="H24" s="47"/>
      <c r="I24" s="29"/>
      <c r="J24" s="26"/>
      <c r="K24" s="26"/>
    </row>
    <row r="25" spans="1:11" ht="148.5" hidden="1" customHeight="1">
      <c r="A25" s="12">
        <v>4.0999999999999996</v>
      </c>
      <c r="B25" s="175" t="s">
        <v>98</v>
      </c>
      <c r="C25" s="176"/>
      <c r="D25" s="177"/>
      <c r="E25" s="178" t="s">
        <v>99</v>
      </c>
      <c r="F25" s="179"/>
      <c r="G25" s="180"/>
      <c r="H25" s="46" t="s">
        <v>63</v>
      </c>
      <c r="I25" s="28">
        <v>0</v>
      </c>
      <c r="J25" s="27"/>
      <c r="K25" s="25">
        <f>J25*I25</f>
        <v>0</v>
      </c>
    </row>
    <row r="26" spans="1:11" ht="112.5" customHeight="1">
      <c r="A26" s="14">
        <v>4.2</v>
      </c>
      <c r="B26" s="175" t="s">
        <v>100</v>
      </c>
      <c r="C26" s="176"/>
      <c r="D26" s="177"/>
      <c r="E26" s="178" t="s">
        <v>101</v>
      </c>
      <c r="F26" s="179"/>
      <c r="G26" s="180"/>
      <c r="H26" s="46" t="s">
        <v>63</v>
      </c>
      <c r="I26" s="28">
        <v>1.85</v>
      </c>
      <c r="J26" s="27">
        <v>90</v>
      </c>
      <c r="K26" s="25">
        <f>J26*I26</f>
        <v>166.5</v>
      </c>
    </row>
    <row r="27" spans="1:11" ht="89.1" hidden="1" customHeight="1">
      <c r="A27" s="12">
        <v>4.3</v>
      </c>
      <c r="B27" s="175" t="s">
        <v>102</v>
      </c>
      <c r="C27" s="176"/>
      <c r="D27" s="177"/>
      <c r="E27" s="178" t="s">
        <v>103</v>
      </c>
      <c r="F27" s="179"/>
      <c r="G27" s="180"/>
      <c r="H27" s="46" t="s">
        <v>63</v>
      </c>
      <c r="I27" s="28">
        <v>0</v>
      </c>
      <c r="J27" s="27"/>
      <c r="K27" s="25">
        <f>J27*I27</f>
        <v>0</v>
      </c>
    </row>
    <row r="28" spans="1:11" ht="97.5" hidden="1" customHeight="1">
      <c r="A28" s="14">
        <v>4.4000000000000004</v>
      </c>
      <c r="B28" s="175" t="s">
        <v>104</v>
      </c>
      <c r="C28" s="176"/>
      <c r="D28" s="177"/>
      <c r="E28" s="178" t="s">
        <v>105</v>
      </c>
      <c r="F28" s="179"/>
      <c r="G28" s="180"/>
      <c r="H28" s="49" t="s">
        <v>106</v>
      </c>
      <c r="I28" s="28">
        <v>0</v>
      </c>
      <c r="J28" s="27"/>
      <c r="K28" s="25">
        <f>J28*I28</f>
        <v>0</v>
      </c>
    </row>
    <row r="29" spans="1:11" ht="137.25" customHeight="1">
      <c r="A29" s="14">
        <v>4.5</v>
      </c>
      <c r="B29" s="175" t="s">
        <v>107</v>
      </c>
      <c r="C29" s="176"/>
      <c r="D29" s="177"/>
      <c r="E29" s="178" t="s">
        <v>108</v>
      </c>
      <c r="F29" s="179"/>
      <c r="G29" s="180"/>
      <c r="H29" s="48" t="s">
        <v>106</v>
      </c>
      <c r="I29" s="28">
        <v>1.2</v>
      </c>
      <c r="J29" s="27">
        <v>35</v>
      </c>
      <c r="K29" s="25">
        <f>J29*I29</f>
        <v>42</v>
      </c>
    </row>
    <row r="30" spans="1:11" ht="33" hidden="1" customHeight="1">
      <c r="A30" s="16">
        <v>5</v>
      </c>
      <c r="B30" s="262" t="s">
        <v>109</v>
      </c>
      <c r="C30" s="262"/>
      <c r="D30" s="262"/>
      <c r="E30" s="262" t="s">
        <v>110</v>
      </c>
      <c r="F30" s="262"/>
      <c r="G30" s="262"/>
      <c r="H30" s="47"/>
      <c r="I30" s="30"/>
      <c r="J30" s="26"/>
      <c r="K30" s="26"/>
    </row>
    <row r="31" spans="1:11" ht="167.25" hidden="1" customHeight="1">
      <c r="A31" s="14">
        <v>5.0999999999999996</v>
      </c>
      <c r="B31" s="196" t="s">
        <v>111</v>
      </c>
      <c r="C31" s="196"/>
      <c r="D31" s="196"/>
      <c r="E31" s="197" t="s">
        <v>112</v>
      </c>
      <c r="F31" s="197"/>
      <c r="G31" s="197"/>
      <c r="H31" s="48" t="s">
        <v>72</v>
      </c>
      <c r="I31" s="28">
        <v>0</v>
      </c>
      <c r="J31" s="27"/>
      <c r="K31" s="25">
        <f>J31*I31</f>
        <v>0</v>
      </c>
    </row>
    <row r="32" spans="1:11" ht="135" hidden="1" customHeight="1">
      <c r="A32" s="14">
        <v>5.2</v>
      </c>
      <c r="B32" s="196" t="s">
        <v>113</v>
      </c>
      <c r="C32" s="196"/>
      <c r="D32" s="196"/>
      <c r="E32" s="258" t="s">
        <v>114</v>
      </c>
      <c r="F32" s="258"/>
      <c r="G32" s="258"/>
      <c r="H32" s="48" t="s">
        <v>63</v>
      </c>
      <c r="I32" s="28">
        <v>0</v>
      </c>
      <c r="J32" s="27"/>
      <c r="K32" s="25">
        <f>J32*I32</f>
        <v>0</v>
      </c>
    </row>
    <row r="33" spans="1:11" ht="33" hidden="1" customHeight="1">
      <c r="A33" s="41">
        <v>6</v>
      </c>
      <c r="B33" s="259" t="s">
        <v>115</v>
      </c>
      <c r="C33" s="260"/>
      <c r="D33" s="261"/>
      <c r="E33" s="259" t="s">
        <v>116</v>
      </c>
      <c r="F33" s="260"/>
      <c r="G33" s="261"/>
      <c r="H33" s="50"/>
      <c r="I33" s="30"/>
      <c r="J33" s="26"/>
      <c r="K33" s="26"/>
    </row>
    <row r="34" spans="1:11" ht="112.5" hidden="1" customHeight="1">
      <c r="A34" s="12">
        <v>6.1</v>
      </c>
      <c r="B34" s="175" t="s">
        <v>117</v>
      </c>
      <c r="C34" s="176"/>
      <c r="D34" s="177"/>
      <c r="E34" s="178" t="s">
        <v>118</v>
      </c>
      <c r="F34" s="179"/>
      <c r="G34" s="180"/>
      <c r="H34" s="46" t="s">
        <v>85</v>
      </c>
      <c r="I34" s="28">
        <v>0</v>
      </c>
      <c r="J34" s="27"/>
      <c r="K34" s="25">
        <f>J34*I34</f>
        <v>0</v>
      </c>
    </row>
    <row r="35" spans="1:11" ht="113.25" hidden="1" customHeight="1">
      <c r="A35" s="12">
        <v>6.2</v>
      </c>
      <c r="B35" s="175" t="s">
        <v>119</v>
      </c>
      <c r="C35" s="176"/>
      <c r="D35" s="177"/>
      <c r="E35" s="178" t="s">
        <v>120</v>
      </c>
      <c r="F35" s="179"/>
      <c r="G35" s="180"/>
      <c r="H35" s="48" t="s">
        <v>85</v>
      </c>
      <c r="I35" s="28">
        <v>0</v>
      </c>
      <c r="J35" s="27"/>
      <c r="K35" s="25">
        <f>J35*I35</f>
        <v>0</v>
      </c>
    </row>
    <row r="36" spans="1:11" ht="113.25" hidden="1" customHeight="1">
      <c r="A36" s="12">
        <v>6.3</v>
      </c>
      <c r="B36" s="196" t="s">
        <v>121</v>
      </c>
      <c r="C36" s="196"/>
      <c r="D36" s="196"/>
      <c r="E36" s="197" t="s">
        <v>122</v>
      </c>
      <c r="F36" s="197"/>
      <c r="G36" s="197"/>
      <c r="H36" s="48" t="s">
        <v>85</v>
      </c>
      <c r="I36" s="28">
        <v>0</v>
      </c>
      <c r="J36" s="27"/>
      <c r="K36" s="25">
        <f t="shared" ref="K36:K54" si="2">J36*I36</f>
        <v>0</v>
      </c>
    </row>
    <row r="37" spans="1:11" ht="113.25" hidden="1" customHeight="1">
      <c r="A37" s="12">
        <v>6.4</v>
      </c>
      <c r="B37" s="196" t="s">
        <v>123</v>
      </c>
      <c r="C37" s="196"/>
      <c r="D37" s="196"/>
      <c r="E37" s="197" t="s">
        <v>124</v>
      </c>
      <c r="F37" s="197"/>
      <c r="G37" s="197"/>
      <c r="H37" s="48" t="s">
        <v>85</v>
      </c>
      <c r="I37" s="28">
        <v>0</v>
      </c>
      <c r="J37" s="27"/>
      <c r="K37" s="25">
        <f t="shared" si="2"/>
        <v>0</v>
      </c>
    </row>
    <row r="38" spans="1:11" ht="113.25" hidden="1" customHeight="1">
      <c r="A38" s="12">
        <v>6.5</v>
      </c>
      <c r="B38" s="196" t="s">
        <v>125</v>
      </c>
      <c r="C38" s="196"/>
      <c r="D38" s="196"/>
      <c r="E38" s="197" t="s">
        <v>126</v>
      </c>
      <c r="F38" s="197"/>
      <c r="G38" s="197"/>
      <c r="H38" s="48" t="s">
        <v>72</v>
      </c>
      <c r="I38" s="28">
        <v>0</v>
      </c>
      <c r="J38" s="27"/>
      <c r="K38" s="25">
        <f t="shared" si="2"/>
        <v>0</v>
      </c>
    </row>
    <row r="39" spans="1:11" ht="87.75" hidden="1" customHeight="1">
      <c r="A39" s="12">
        <v>6.6</v>
      </c>
      <c r="B39" s="196" t="s">
        <v>127</v>
      </c>
      <c r="C39" s="196"/>
      <c r="D39" s="196"/>
      <c r="E39" s="197" t="s">
        <v>128</v>
      </c>
      <c r="F39" s="197"/>
      <c r="G39" s="197"/>
      <c r="H39" s="48" t="s">
        <v>85</v>
      </c>
      <c r="I39" s="28">
        <v>0</v>
      </c>
      <c r="J39" s="27"/>
      <c r="K39" s="25">
        <f t="shared" si="2"/>
        <v>0</v>
      </c>
    </row>
    <row r="40" spans="1:11" ht="113.25" hidden="1" customHeight="1">
      <c r="A40" s="12">
        <v>6.7</v>
      </c>
      <c r="B40" s="196" t="s">
        <v>129</v>
      </c>
      <c r="C40" s="196"/>
      <c r="D40" s="196"/>
      <c r="E40" s="197" t="s">
        <v>130</v>
      </c>
      <c r="F40" s="197"/>
      <c r="G40" s="197"/>
      <c r="H40" s="48" t="s">
        <v>72</v>
      </c>
      <c r="I40" s="28">
        <v>0</v>
      </c>
      <c r="J40" s="27"/>
      <c r="K40" s="25">
        <f t="shared" si="2"/>
        <v>0</v>
      </c>
    </row>
    <row r="41" spans="1:11" ht="137.1" hidden="1" customHeight="1">
      <c r="A41" s="12">
        <v>6.8</v>
      </c>
      <c r="B41" s="196" t="s">
        <v>131</v>
      </c>
      <c r="C41" s="196"/>
      <c r="D41" s="196"/>
      <c r="E41" s="197" t="s">
        <v>132</v>
      </c>
      <c r="F41" s="197"/>
      <c r="G41" s="197"/>
      <c r="H41" s="48" t="s">
        <v>85</v>
      </c>
      <c r="I41" s="28">
        <v>0</v>
      </c>
      <c r="J41" s="27"/>
      <c r="K41" s="25">
        <f t="shared" si="2"/>
        <v>0</v>
      </c>
    </row>
    <row r="42" spans="1:11" ht="72" hidden="1" customHeight="1">
      <c r="A42" s="12">
        <v>6.9</v>
      </c>
      <c r="B42" s="196" t="s">
        <v>133</v>
      </c>
      <c r="C42" s="196"/>
      <c r="D42" s="196"/>
      <c r="E42" s="197" t="s">
        <v>134</v>
      </c>
      <c r="F42" s="197"/>
      <c r="G42" s="197"/>
      <c r="H42" s="48" t="s">
        <v>85</v>
      </c>
      <c r="I42" s="28">
        <v>0</v>
      </c>
      <c r="J42" s="27"/>
      <c r="K42" s="25">
        <f t="shared" si="2"/>
        <v>0</v>
      </c>
    </row>
    <row r="43" spans="1:11" ht="75" hidden="1" customHeight="1">
      <c r="A43" s="40">
        <v>6.1</v>
      </c>
      <c r="B43" s="196" t="s">
        <v>135</v>
      </c>
      <c r="C43" s="196"/>
      <c r="D43" s="196"/>
      <c r="E43" s="197" t="s">
        <v>136</v>
      </c>
      <c r="F43" s="197"/>
      <c r="G43" s="197"/>
      <c r="H43" s="48" t="s">
        <v>85</v>
      </c>
      <c r="I43" s="28">
        <v>0</v>
      </c>
      <c r="J43" s="27"/>
      <c r="K43" s="25">
        <f t="shared" si="2"/>
        <v>0</v>
      </c>
    </row>
    <row r="44" spans="1:11" ht="57.75" hidden="1" customHeight="1">
      <c r="A44" s="40">
        <v>6.11</v>
      </c>
      <c r="B44" s="196" t="s">
        <v>137</v>
      </c>
      <c r="C44" s="196"/>
      <c r="D44" s="196"/>
      <c r="E44" s="197" t="s">
        <v>138</v>
      </c>
      <c r="F44" s="197"/>
      <c r="G44" s="197"/>
      <c r="H44" s="48" t="s">
        <v>85</v>
      </c>
      <c r="I44" s="28">
        <v>0</v>
      </c>
      <c r="J44" s="27"/>
      <c r="K44" s="25">
        <f t="shared" si="2"/>
        <v>0</v>
      </c>
    </row>
    <row r="45" spans="1:11" ht="111" hidden="1" customHeight="1">
      <c r="A45" s="40">
        <v>6.12</v>
      </c>
      <c r="B45" s="196" t="s">
        <v>139</v>
      </c>
      <c r="C45" s="196"/>
      <c r="D45" s="196"/>
      <c r="E45" s="197" t="s">
        <v>140</v>
      </c>
      <c r="F45" s="197"/>
      <c r="G45" s="197"/>
      <c r="H45" s="48" t="s">
        <v>85</v>
      </c>
      <c r="I45" s="28">
        <v>0</v>
      </c>
      <c r="J45" s="27"/>
      <c r="K45" s="25">
        <f t="shared" si="2"/>
        <v>0</v>
      </c>
    </row>
    <row r="46" spans="1:11" ht="106.35" hidden="1" customHeight="1">
      <c r="A46" s="40">
        <v>6.13</v>
      </c>
      <c r="B46" s="196" t="s">
        <v>141</v>
      </c>
      <c r="C46" s="196"/>
      <c r="D46" s="196"/>
      <c r="E46" s="197" t="s">
        <v>142</v>
      </c>
      <c r="F46" s="197"/>
      <c r="G46" s="197"/>
      <c r="H46" s="48" t="s">
        <v>85</v>
      </c>
      <c r="I46" s="28">
        <v>0</v>
      </c>
      <c r="J46" s="27"/>
      <c r="K46" s="25">
        <f t="shared" si="2"/>
        <v>0</v>
      </c>
    </row>
    <row r="47" spans="1:11" ht="97.35" hidden="1" customHeight="1">
      <c r="A47" s="40">
        <v>6.14</v>
      </c>
      <c r="B47" s="196" t="s">
        <v>143</v>
      </c>
      <c r="C47" s="196"/>
      <c r="D47" s="196"/>
      <c r="E47" s="212" t="s">
        <v>144</v>
      </c>
      <c r="F47" s="212"/>
      <c r="G47" s="212"/>
      <c r="H47" s="48" t="s">
        <v>85</v>
      </c>
      <c r="I47" s="28">
        <v>0</v>
      </c>
      <c r="J47" s="27"/>
      <c r="K47" s="25">
        <f t="shared" si="2"/>
        <v>0</v>
      </c>
    </row>
    <row r="48" spans="1:11" ht="113.45" hidden="1" customHeight="1">
      <c r="A48" s="40">
        <v>6.15</v>
      </c>
      <c r="B48" s="196" t="s">
        <v>145</v>
      </c>
      <c r="C48" s="196"/>
      <c r="D48" s="196"/>
      <c r="E48" s="197" t="s">
        <v>146</v>
      </c>
      <c r="F48" s="197"/>
      <c r="G48" s="197"/>
      <c r="H48" s="48" t="s">
        <v>85</v>
      </c>
      <c r="I48" s="28">
        <v>0</v>
      </c>
      <c r="J48" s="27"/>
      <c r="K48" s="25">
        <f t="shared" si="2"/>
        <v>0</v>
      </c>
    </row>
    <row r="49" spans="1:11" ht="97.5" hidden="1" customHeight="1">
      <c r="A49" s="40">
        <v>6.16</v>
      </c>
      <c r="B49" s="196" t="s">
        <v>147</v>
      </c>
      <c r="C49" s="196"/>
      <c r="D49" s="196"/>
      <c r="E49" s="212" t="s">
        <v>148</v>
      </c>
      <c r="F49" s="212"/>
      <c r="G49" s="212"/>
      <c r="H49" s="48" t="s">
        <v>85</v>
      </c>
      <c r="I49" s="28">
        <v>0</v>
      </c>
      <c r="J49" s="27"/>
      <c r="K49" s="25">
        <f t="shared" si="2"/>
        <v>0</v>
      </c>
    </row>
    <row r="50" spans="1:11" ht="110.1" hidden="1" customHeight="1">
      <c r="A50" s="40">
        <v>6.17</v>
      </c>
      <c r="B50" s="196" t="s">
        <v>149</v>
      </c>
      <c r="C50" s="196"/>
      <c r="D50" s="196"/>
      <c r="E50" s="197" t="s">
        <v>150</v>
      </c>
      <c r="F50" s="197"/>
      <c r="G50" s="197"/>
      <c r="H50" s="48" t="s">
        <v>85</v>
      </c>
      <c r="I50" s="28">
        <v>0</v>
      </c>
      <c r="J50" s="27"/>
      <c r="K50" s="25">
        <f t="shared" si="2"/>
        <v>0</v>
      </c>
    </row>
    <row r="51" spans="1:11" ht="138.6" hidden="1" customHeight="1">
      <c r="A51" s="40">
        <v>6.1800000000000104</v>
      </c>
      <c r="B51" s="196" t="s">
        <v>151</v>
      </c>
      <c r="C51" s="196"/>
      <c r="D51" s="196"/>
      <c r="E51" s="197" t="s">
        <v>152</v>
      </c>
      <c r="F51" s="197"/>
      <c r="G51" s="197"/>
      <c r="H51" s="48" t="s">
        <v>153</v>
      </c>
      <c r="I51" s="28">
        <v>0</v>
      </c>
      <c r="J51" s="27"/>
      <c r="K51" s="25">
        <f t="shared" si="2"/>
        <v>0</v>
      </c>
    </row>
    <row r="52" spans="1:11" ht="31.5" hidden="1" customHeight="1">
      <c r="A52" s="31">
        <v>7</v>
      </c>
      <c r="B52" s="248" t="s">
        <v>154</v>
      </c>
      <c r="C52" s="249"/>
      <c r="D52" s="250"/>
      <c r="E52" s="251" t="s">
        <v>155</v>
      </c>
      <c r="F52" s="251"/>
      <c r="G52" s="251"/>
      <c r="H52" s="51"/>
      <c r="I52" s="32"/>
      <c r="J52" s="32"/>
      <c r="K52" s="33"/>
    </row>
    <row r="53" spans="1:11" ht="113.25" hidden="1" customHeight="1">
      <c r="A53" s="14">
        <v>7.1</v>
      </c>
      <c r="B53" s="196" t="s">
        <v>156</v>
      </c>
      <c r="C53" s="196"/>
      <c r="D53" s="196"/>
      <c r="E53" s="197" t="s">
        <v>157</v>
      </c>
      <c r="F53" s="197"/>
      <c r="G53" s="197"/>
      <c r="H53" s="48"/>
      <c r="I53" s="28">
        <v>0</v>
      </c>
      <c r="J53" s="27"/>
      <c r="K53" s="25">
        <f t="shared" si="2"/>
        <v>0</v>
      </c>
    </row>
    <row r="54" spans="1:11" ht="113.25" hidden="1" customHeight="1">
      <c r="A54" s="14">
        <v>7.2</v>
      </c>
      <c r="B54" s="196" t="s">
        <v>158</v>
      </c>
      <c r="C54" s="196"/>
      <c r="D54" s="196"/>
      <c r="E54" s="212" t="s">
        <v>159</v>
      </c>
      <c r="F54" s="212"/>
      <c r="G54" s="212"/>
      <c r="H54" s="48"/>
      <c r="I54" s="28">
        <v>0</v>
      </c>
      <c r="J54" s="27"/>
      <c r="K54" s="25">
        <f t="shared" si="2"/>
        <v>0</v>
      </c>
    </row>
    <row r="55" spans="1:11" ht="31.5" hidden="1" customHeight="1" thickBot="1">
      <c r="A55" s="31">
        <v>8</v>
      </c>
      <c r="B55" s="248" t="s">
        <v>160</v>
      </c>
      <c r="C55" s="249"/>
      <c r="D55" s="250"/>
      <c r="E55" s="251" t="s">
        <v>161</v>
      </c>
      <c r="F55" s="251"/>
      <c r="G55" s="251"/>
      <c r="H55" s="51"/>
      <c r="I55" s="32"/>
      <c r="J55" s="32"/>
      <c r="K55" s="33"/>
    </row>
    <row r="56" spans="1:11" ht="127.5" hidden="1" customHeight="1" thickBot="1">
      <c r="A56" s="42">
        <v>8.1</v>
      </c>
      <c r="B56" s="252" t="s">
        <v>162</v>
      </c>
      <c r="C56" s="253"/>
      <c r="D56" s="254"/>
      <c r="E56" s="255" t="s">
        <v>163</v>
      </c>
      <c r="F56" s="256"/>
      <c r="G56" s="257"/>
      <c r="H56" s="52" t="s">
        <v>85</v>
      </c>
      <c r="I56" s="43">
        <v>0</v>
      </c>
      <c r="J56" s="44"/>
      <c r="K56" s="45">
        <f t="shared" ref="K56:K67" si="3">I56*J56</f>
        <v>0</v>
      </c>
    </row>
    <row r="57" spans="1:11" ht="124.5" hidden="1" customHeight="1" thickBot="1">
      <c r="A57" s="14">
        <v>8.1999999999999993</v>
      </c>
      <c r="B57" s="220" t="s">
        <v>164</v>
      </c>
      <c r="C57" s="220"/>
      <c r="D57" s="220"/>
      <c r="E57" s="221" t="s">
        <v>165</v>
      </c>
      <c r="F57" s="221"/>
      <c r="G57" s="221"/>
      <c r="H57" s="48" t="s">
        <v>85</v>
      </c>
      <c r="I57" s="43">
        <v>0</v>
      </c>
      <c r="J57" s="44"/>
      <c r="K57" s="45">
        <f t="shared" si="3"/>
        <v>0</v>
      </c>
    </row>
    <row r="58" spans="1:11" ht="120" hidden="1" customHeight="1">
      <c r="A58" s="42">
        <v>8.3000000000000007</v>
      </c>
      <c r="B58" s="224" t="s">
        <v>164</v>
      </c>
      <c r="C58" s="224"/>
      <c r="D58" s="224"/>
      <c r="E58" s="225" t="s">
        <v>166</v>
      </c>
      <c r="F58" s="225"/>
      <c r="G58" s="225"/>
      <c r="H58" s="49" t="s">
        <v>85</v>
      </c>
      <c r="I58" s="43">
        <v>0</v>
      </c>
      <c r="J58" s="44"/>
      <c r="K58" s="45">
        <f t="shared" si="3"/>
        <v>0</v>
      </c>
    </row>
    <row r="59" spans="1:11" ht="150" hidden="1" customHeight="1" thickBot="1">
      <c r="A59" s="14">
        <v>8.4</v>
      </c>
      <c r="B59" s="220" t="s">
        <v>167</v>
      </c>
      <c r="C59" s="220"/>
      <c r="D59" s="220"/>
      <c r="E59" s="221" t="s">
        <v>168</v>
      </c>
      <c r="F59" s="221"/>
      <c r="G59" s="221"/>
      <c r="H59" s="48" t="s">
        <v>85</v>
      </c>
      <c r="I59" s="28">
        <v>0</v>
      </c>
      <c r="J59" s="27"/>
      <c r="K59" s="45">
        <f t="shared" si="3"/>
        <v>0</v>
      </c>
    </row>
    <row r="60" spans="1:11" ht="148.5" hidden="1" customHeight="1">
      <c r="A60" s="42">
        <v>8.5</v>
      </c>
      <c r="B60" s="220" t="s">
        <v>169</v>
      </c>
      <c r="C60" s="220"/>
      <c r="D60" s="220"/>
      <c r="E60" s="221" t="s">
        <v>170</v>
      </c>
      <c r="F60" s="221"/>
      <c r="G60" s="221"/>
      <c r="H60" s="48" t="s">
        <v>85</v>
      </c>
      <c r="I60" s="28">
        <v>0</v>
      </c>
      <c r="J60" s="27"/>
      <c r="K60" s="25">
        <f t="shared" si="3"/>
        <v>0</v>
      </c>
    </row>
    <row r="61" spans="1:11" ht="172.5" hidden="1" customHeight="1" thickBot="1">
      <c r="A61" s="14">
        <v>8.6</v>
      </c>
      <c r="B61" s="220" t="s">
        <v>171</v>
      </c>
      <c r="C61" s="220"/>
      <c r="D61" s="220"/>
      <c r="E61" s="221" t="s">
        <v>172</v>
      </c>
      <c r="F61" s="221"/>
      <c r="G61" s="221"/>
      <c r="H61" s="48" t="s">
        <v>85</v>
      </c>
      <c r="I61" s="28">
        <v>0</v>
      </c>
      <c r="J61" s="27"/>
      <c r="K61" s="25">
        <f t="shared" si="3"/>
        <v>0</v>
      </c>
    </row>
    <row r="62" spans="1:11" ht="150" hidden="1" customHeight="1">
      <c r="A62" s="42">
        <v>8.6999999999999993</v>
      </c>
      <c r="B62" s="220" t="s">
        <v>173</v>
      </c>
      <c r="C62" s="220"/>
      <c r="D62" s="220"/>
      <c r="E62" s="221" t="s">
        <v>174</v>
      </c>
      <c r="F62" s="221"/>
      <c r="G62" s="221"/>
      <c r="H62" s="48" t="s">
        <v>85</v>
      </c>
      <c r="I62" s="28">
        <v>0</v>
      </c>
      <c r="J62" s="27"/>
      <c r="K62" s="25">
        <f t="shared" si="3"/>
        <v>0</v>
      </c>
    </row>
    <row r="63" spans="1:11" ht="195.75" hidden="1" customHeight="1" thickBot="1">
      <c r="A63" s="14">
        <v>8.8000000000000007</v>
      </c>
      <c r="B63" s="220" t="s">
        <v>175</v>
      </c>
      <c r="C63" s="220"/>
      <c r="D63" s="220"/>
      <c r="E63" s="221" t="s">
        <v>176</v>
      </c>
      <c r="F63" s="221"/>
      <c r="G63" s="221"/>
      <c r="H63" s="48" t="s">
        <v>85</v>
      </c>
      <c r="I63" s="28">
        <v>0</v>
      </c>
      <c r="J63" s="27"/>
      <c r="K63" s="25">
        <f t="shared" si="3"/>
        <v>0</v>
      </c>
    </row>
    <row r="64" spans="1:11" ht="150" hidden="1" customHeight="1">
      <c r="A64" s="42">
        <v>8.9</v>
      </c>
      <c r="B64" s="220" t="s">
        <v>177</v>
      </c>
      <c r="C64" s="220"/>
      <c r="D64" s="220"/>
      <c r="E64" s="221" t="s">
        <v>178</v>
      </c>
      <c r="F64" s="221"/>
      <c r="G64" s="221"/>
      <c r="H64" s="48" t="s">
        <v>72</v>
      </c>
      <c r="I64" s="28">
        <v>0</v>
      </c>
      <c r="J64" s="27"/>
      <c r="K64" s="25">
        <f t="shared" si="3"/>
        <v>0</v>
      </c>
    </row>
    <row r="65" spans="1:11" ht="129" hidden="1" customHeight="1">
      <c r="A65" s="40">
        <v>8.1</v>
      </c>
      <c r="B65" s="220" t="s">
        <v>179</v>
      </c>
      <c r="C65" s="220"/>
      <c r="D65" s="220"/>
      <c r="E65" s="221" t="s">
        <v>180</v>
      </c>
      <c r="F65" s="221"/>
      <c r="G65" s="221"/>
      <c r="H65" s="48" t="s">
        <v>72</v>
      </c>
      <c r="I65" s="28">
        <v>0</v>
      </c>
      <c r="J65" s="27"/>
      <c r="K65" s="25">
        <f t="shared" si="3"/>
        <v>0</v>
      </c>
    </row>
    <row r="66" spans="1:11" ht="121.5" hidden="1" customHeight="1">
      <c r="A66" s="40">
        <v>8.11</v>
      </c>
      <c r="B66" s="220" t="s">
        <v>181</v>
      </c>
      <c r="C66" s="220"/>
      <c r="D66" s="220"/>
      <c r="E66" s="221" t="s">
        <v>182</v>
      </c>
      <c r="F66" s="221"/>
      <c r="G66" s="221"/>
      <c r="H66" s="48" t="s">
        <v>72</v>
      </c>
      <c r="I66" s="28">
        <v>0</v>
      </c>
      <c r="J66" s="27"/>
      <c r="K66" s="25">
        <f t="shared" si="3"/>
        <v>0</v>
      </c>
    </row>
    <row r="67" spans="1:11" ht="121.5" hidden="1" customHeight="1">
      <c r="A67" s="40">
        <v>8.1199999999999992</v>
      </c>
      <c r="B67" s="220" t="s">
        <v>183</v>
      </c>
      <c r="C67" s="220"/>
      <c r="D67" s="220"/>
      <c r="E67" s="221" t="s">
        <v>184</v>
      </c>
      <c r="F67" s="221"/>
      <c r="G67" s="221"/>
      <c r="H67" s="48" t="s">
        <v>72</v>
      </c>
      <c r="I67" s="28">
        <v>0</v>
      </c>
      <c r="J67" s="27"/>
      <c r="K67" s="25">
        <f t="shared" si="3"/>
        <v>0</v>
      </c>
    </row>
    <row r="68" spans="1:11" ht="16.5" thickBot="1">
      <c r="A68" s="222"/>
      <c r="B68" s="223"/>
      <c r="C68" s="223"/>
      <c r="D68" s="223"/>
      <c r="E68" s="223"/>
      <c r="F68" s="223"/>
      <c r="G68" s="223"/>
      <c r="H68" s="223"/>
      <c r="I68" s="223"/>
      <c r="J68" s="223"/>
      <c r="K68" s="223"/>
    </row>
    <row r="69" spans="1:11" ht="28.5" customHeight="1" thickBot="1">
      <c r="A69" s="17" t="s">
        <v>185</v>
      </c>
      <c r="B69" s="6"/>
      <c r="C69" s="6"/>
      <c r="D69" s="6"/>
      <c r="E69" s="6"/>
      <c r="F69" s="6"/>
      <c r="G69" s="6"/>
      <c r="H69" s="75"/>
      <c r="I69" s="75"/>
      <c r="J69" s="75"/>
      <c r="K69" s="75">
        <f>SUM(K8:K67)</f>
        <v>913.1</v>
      </c>
    </row>
  </sheetData>
  <mergeCells count="135">
    <mergeCell ref="B67:D67"/>
    <mergeCell ref="E67:G67"/>
    <mergeCell ref="A68:K68"/>
    <mergeCell ref="B64:D64"/>
    <mergeCell ref="E64:G64"/>
    <mergeCell ref="B65:D65"/>
    <mergeCell ref="E65:G65"/>
    <mergeCell ref="B66:D66"/>
    <mergeCell ref="E66:G66"/>
    <mergeCell ref="B61:D61"/>
    <mergeCell ref="E61:G61"/>
    <mergeCell ref="B62:D62"/>
    <mergeCell ref="E62:G62"/>
    <mergeCell ref="B63:D63"/>
    <mergeCell ref="E63:G63"/>
    <mergeCell ref="B58:D58"/>
    <mergeCell ref="E58:G58"/>
    <mergeCell ref="B59:D59"/>
    <mergeCell ref="E59:G59"/>
    <mergeCell ref="B60:D60"/>
    <mergeCell ref="E60:G60"/>
    <mergeCell ref="B55:D55"/>
    <mergeCell ref="E55:G55"/>
    <mergeCell ref="B56:D56"/>
    <mergeCell ref="E56:G56"/>
    <mergeCell ref="B57:D57"/>
    <mergeCell ref="E57:G57"/>
    <mergeCell ref="B52:D52"/>
    <mergeCell ref="E52:G52"/>
    <mergeCell ref="B53:D53"/>
    <mergeCell ref="E53:G53"/>
    <mergeCell ref="B54:D54"/>
    <mergeCell ref="E54:G54"/>
    <mergeCell ref="B49:D49"/>
    <mergeCell ref="E49:G49"/>
    <mergeCell ref="B50:D50"/>
    <mergeCell ref="E50:G50"/>
    <mergeCell ref="B51:D51"/>
    <mergeCell ref="E51:G51"/>
    <mergeCell ref="B46:D46"/>
    <mergeCell ref="E46:G46"/>
    <mergeCell ref="B47:D47"/>
    <mergeCell ref="E47:G47"/>
    <mergeCell ref="B48:D48"/>
    <mergeCell ref="E48:G48"/>
    <mergeCell ref="B43:D43"/>
    <mergeCell ref="E43:G43"/>
    <mergeCell ref="B44:D44"/>
    <mergeCell ref="E44:G44"/>
    <mergeCell ref="B45:D45"/>
    <mergeCell ref="E45:G45"/>
    <mergeCell ref="B40:D40"/>
    <mergeCell ref="E40:G40"/>
    <mergeCell ref="B41:D41"/>
    <mergeCell ref="E41:G41"/>
    <mergeCell ref="B42:D42"/>
    <mergeCell ref="E42:G42"/>
    <mergeCell ref="B37:D37"/>
    <mergeCell ref="E37:G37"/>
    <mergeCell ref="B38:D38"/>
    <mergeCell ref="E38:G38"/>
    <mergeCell ref="B39:D39"/>
    <mergeCell ref="E39:G39"/>
    <mergeCell ref="B34:D34"/>
    <mergeCell ref="E34:G34"/>
    <mergeCell ref="B35:D35"/>
    <mergeCell ref="E35:G35"/>
    <mergeCell ref="B36:D36"/>
    <mergeCell ref="E36:G36"/>
    <mergeCell ref="B31:D31"/>
    <mergeCell ref="E31:G31"/>
    <mergeCell ref="B32:D32"/>
    <mergeCell ref="E32:G32"/>
    <mergeCell ref="B33:D33"/>
    <mergeCell ref="E33:G33"/>
    <mergeCell ref="B28:D28"/>
    <mergeCell ref="E28:G28"/>
    <mergeCell ref="B29:D29"/>
    <mergeCell ref="E29:G29"/>
    <mergeCell ref="B30:D30"/>
    <mergeCell ref="E30:G30"/>
    <mergeCell ref="B25:D25"/>
    <mergeCell ref="E25:G25"/>
    <mergeCell ref="B26:D26"/>
    <mergeCell ref="E26:G26"/>
    <mergeCell ref="B27:D27"/>
    <mergeCell ref="E27:G27"/>
    <mergeCell ref="B22:D22"/>
    <mergeCell ref="E22:G22"/>
    <mergeCell ref="B23:D23"/>
    <mergeCell ref="E23:G23"/>
    <mergeCell ref="B24:D24"/>
    <mergeCell ref="E24:G24"/>
    <mergeCell ref="B19:D19"/>
    <mergeCell ref="E19:G19"/>
    <mergeCell ref="B20:D20"/>
    <mergeCell ref="E20:G20"/>
    <mergeCell ref="B21:D21"/>
    <mergeCell ref="E21:G21"/>
    <mergeCell ref="B16:D16"/>
    <mergeCell ref="E16:G16"/>
    <mergeCell ref="B17:D17"/>
    <mergeCell ref="E17:G17"/>
    <mergeCell ref="B18:D18"/>
    <mergeCell ref="E18:G18"/>
    <mergeCell ref="B13:D13"/>
    <mergeCell ref="E13:G13"/>
    <mergeCell ref="B14:D14"/>
    <mergeCell ref="E14:G14"/>
    <mergeCell ref="B15:D15"/>
    <mergeCell ref="E15:G15"/>
    <mergeCell ref="B10:D10"/>
    <mergeCell ref="E10:G10"/>
    <mergeCell ref="B11:D11"/>
    <mergeCell ref="E11:G11"/>
    <mergeCell ref="B12:D12"/>
    <mergeCell ref="E12:G12"/>
    <mergeCell ref="B7:D7"/>
    <mergeCell ref="E7:G7"/>
    <mergeCell ref="B8:D8"/>
    <mergeCell ref="E8:G8"/>
    <mergeCell ref="B9:D9"/>
    <mergeCell ref="E9:G9"/>
    <mergeCell ref="A4:B4"/>
    <mergeCell ref="C4:D4"/>
    <mergeCell ref="F4:G4"/>
    <mergeCell ref="I4:K4"/>
    <mergeCell ref="B6:D6"/>
    <mergeCell ref="E6:G6"/>
    <mergeCell ref="A1:K1"/>
    <mergeCell ref="A2:K2"/>
    <mergeCell ref="A3:B3"/>
    <mergeCell ref="C3:D3"/>
    <mergeCell ref="F3:G3"/>
    <mergeCell ref="I3:K3"/>
  </mergeCells>
  <printOptions horizontalCentered="1" verticalCentered="1"/>
  <pageMargins left="0" right="0" top="0" bottom="0" header="0" footer="0"/>
  <pageSetup scale="67"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51">
    <tabColor theme="9"/>
  </sheetPr>
  <dimension ref="A1:K69"/>
  <sheetViews>
    <sheetView view="pageBreakPreview" topLeftCell="A33" zoomScale="80" zoomScaleNormal="50" zoomScaleSheetLayoutView="80" workbookViewId="0">
      <selection activeCell="E8" sqref="E8:G8"/>
    </sheetView>
  </sheetViews>
  <sheetFormatPr defaultRowHeight="21"/>
  <cols>
    <col min="1" max="1" width="6.42578125" style="18" customWidth="1"/>
    <col min="2" max="2" width="18.85546875" style="1" customWidth="1"/>
    <col min="3" max="3" width="11.85546875" style="1" customWidth="1"/>
    <col min="4" max="4" width="21.5703125" style="1" customWidth="1"/>
    <col min="5" max="5" width="19.42578125" style="1" customWidth="1"/>
    <col min="6" max="6" width="12.85546875" style="1" customWidth="1"/>
    <col min="7" max="7" width="10.5703125" style="1" customWidth="1"/>
    <col min="8" max="8" width="12" style="7" customWidth="1"/>
    <col min="9" max="9" width="10.85546875" style="1" customWidth="1"/>
    <col min="10" max="10" width="10.42578125" style="1" customWidth="1"/>
    <col min="11" max="11" width="13.42578125" style="1" customWidth="1"/>
  </cols>
  <sheetData>
    <row r="1" spans="1:11" ht="79.5" customHeight="1">
      <c r="A1" s="165" t="s">
        <v>0</v>
      </c>
      <c r="B1" s="165"/>
      <c r="C1" s="165"/>
      <c r="D1" s="165"/>
      <c r="E1" s="165"/>
      <c r="F1" s="165"/>
      <c r="G1" s="165"/>
      <c r="H1" s="165"/>
      <c r="I1" s="165"/>
      <c r="J1" s="165"/>
      <c r="K1" s="165"/>
    </row>
    <row r="2" spans="1:11" ht="33.75" customHeight="1">
      <c r="A2" s="166" t="s">
        <v>41</v>
      </c>
      <c r="B2" s="166"/>
      <c r="C2" s="166"/>
      <c r="D2" s="166"/>
      <c r="E2" s="166"/>
      <c r="F2" s="166"/>
      <c r="G2" s="166"/>
      <c r="H2" s="166"/>
      <c r="I2" s="166"/>
      <c r="J2" s="166"/>
      <c r="K2" s="166"/>
    </row>
    <row r="3" spans="1:11" ht="34.5" customHeight="1">
      <c r="A3" s="264" t="s">
        <v>213</v>
      </c>
      <c r="B3" s="265"/>
      <c r="C3" s="266" t="s">
        <v>28</v>
      </c>
      <c r="D3" s="267"/>
      <c r="E3" s="37" t="s">
        <v>44</v>
      </c>
      <c r="F3" s="266"/>
      <c r="G3" s="270"/>
      <c r="H3" s="35" t="s">
        <v>46</v>
      </c>
      <c r="I3" s="266" t="s">
        <v>220</v>
      </c>
      <c r="J3" s="270"/>
      <c r="K3" s="267"/>
    </row>
    <row r="4" spans="1:11" ht="39.75" customHeight="1">
      <c r="A4" s="264" t="s">
        <v>215</v>
      </c>
      <c r="B4" s="265"/>
      <c r="C4" s="266">
        <v>131</v>
      </c>
      <c r="D4" s="267"/>
      <c r="E4" s="38" t="s">
        <v>49</v>
      </c>
      <c r="F4" s="273"/>
      <c r="G4" s="274"/>
      <c r="H4" s="36" t="s">
        <v>216</v>
      </c>
      <c r="I4" s="266"/>
      <c r="J4" s="270"/>
      <c r="K4" s="267"/>
    </row>
    <row r="5" spans="1:11" ht="23.25">
      <c r="A5" s="10"/>
      <c r="B5" s="4"/>
      <c r="C5" s="4"/>
      <c r="D5" s="4"/>
      <c r="E5" s="4"/>
      <c r="F5"/>
      <c r="G5"/>
      <c r="H5" s="8"/>
      <c r="I5" s="5"/>
      <c r="J5" s="2"/>
    </row>
    <row r="6" spans="1:11" ht="31.5" customHeight="1">
      <c r="A6" s="11" t="s">
        <v>52</v>
      </c>
      <c r="B6" s="161" t="s">
        <v>53</v>
      </c>
      <c r="C6" s="162"/>
      <c r="D6" s="163"/>
      <c r="E6" s="164" t="s">
        <v>54</v>
      </c>
      <c r="F6" s="164"/>
      <c r="G6" s="164"/>
      <c r="H6" s="24" t="s">
        <v>55</v>
      </c>
      <c r="I6" s="24" t="s">
        <v>56</v>
      </c>
      <c r="J6" s="24" t="s">
        <v>57</v>
      </c>
      <c r="K6" s="24" t="s">
        <v>58</v>
      </c>
    </row>
    <row r="7" spans="1:11" ht="30" hidden="1" customHeight="1">
      <c r="A7" s="13">
        <v>1</v>
      </c>
      <c r="B7" s="174" t="s">
        <v>59</v>
      </c>
      <c r="C7" s="174"/>
      <c r="D7" s="174"/>
      <c r="E7" s="174" t="s">
        <v>60</v>
      </c>
      <c r="F7" s="174"/>
      <c r="G7" s="174"/>
      <c r="H7" s="9"/>
      <c r="I7" s="3"/>
      <c r="J7" s="3"/>
      <c r="K7" s="3"/>
    </row>
    <row r="8" spans="1:11" ht="116.25" hidden="1" customHeight="1">
      <c r="A8" s="12">
        <v>1.1000000000000001</v>
      </c>
      <c r="B8" s="175" t="s">
        <v>61</v>
      </c>
      <c r="C8" s="176"/>
      <c r="D8" s="177"/>
      <c r="E8" s="178" t="s">
        <v>62</v>
      </c>
      <c r="F8" s="179"/>
      <c r="G8" s="180"/>
      <c r="H8" s="46" t="s">
        <v>63</v>
      </c>
      <c r="I8" s="28">
        <v>0</v>
      </c>
      <c r="J8" s="27"/>
      <c r="K8" s="25">
        <f>J8*I8</f>
        <v>0</v>
      </c>
    </row>
    <row r="9" spans="1:11" ht="126.75" hidden="1" customHeight="1">
      <c r="A9" s="12">
        <v>1.2</v>
      </c>
      <c r="B9" s="196" t="s">
        <v>64</v>
      </c>
      <c r="C9" s="196"/>
      <c r="D9" s="196"/>
      <c r="E9" s="197" t="s">
        <v>65</v>
      </c>
      <c r="F9" s="197"/>
      <c r="G9" s="197"/>
      <c r="H9" s="46" t="s">
        <v>63</v>
      </c>
      <c r="I9" s="28">
        <v>0</v>
      </c>
      <c r="J9" s="27"/>
      <c r="K9" s="25">
        <f>J9*I9</f>
        <v>0</v>
      </c>
    </row>
    <row r="10" spans="1:11" ht="25.5" hidden="1" customHeight="1">
      <c r="A10" s="13">
        <v>2</v>
      </c>
      <c r="B10" s="262" t="s">
        <v>66</v>
      </c>
      <c r="C10" s="262"/>
      <c r="D10" s="262"/>
      <c r="E10" s="262" t="s">
        <v>67</v>
      </c>
      <c r="F10" s="262"/>
      <c r="G10" s="262"/>
      <c r="H10" s="47"/>
      <c r="I10" s="9"/>
      <c r="J10" s="26"/>
      <c r="K10" s="26"/>
    </row>
    <row r="11" spans="1:11" ht="101.25" hidden="1" customHeight="1">
      <c r="A11" s="12">
        <v>2.1</v>
      </c>
      <c r="B11" s="175" t="s">
        <v>68</v>
      </c>
      <c r="C11" s="176"/>
      <c r="D11" s="177"/>
      <c r="E11" s="178" t="s">
        <v>69</v>
      </c>
      <c r="F11" s="179"/>
      <c r="G11" s="180"/>
      <c r="H11" s="46" t="s">
        <v>63</v>
      </c>
      <c r="I11" s="28">
        <v>0</v>
      </c>
      <c r="J11" s="27"/>
      <c r="K11" s="25">
        <f t="shared" ref="K11:K16" si="0">J11*I11</f>
        <v>0</v>
      </c>
    </row>
    <row r="12" spans="1:11" ht="104.25" hidden="1" customHeight="1">
      <c r="A12" s="14">
        <v>2.2000000000000002</v>
      </c>
      <c r="B12" s="175" t="s">
        <v>70</v>
      </c>
      <c r="C12" s="176"/>
      <c r="D12" s="177"/>
      <c r="E12" s="178" t="s">
        <v>71</v>
      </c>
      <c r="F12" s="179"/>
      <c r="G12" s="180"/>
      <c r="H12" s="48" t="s">
        <v>72</v>
      </c>
      <c r="I12" s="28">
        <v>0</v>
      </c>
      <c r="J12" s="27"/>
      <c r="K12" s="25">
        <f t="shared" si="0"/>
        <v>0</v>
      </c>
    </row>
    <row r="13" spans="1:11" ht="93" hidden="1" customHeight="1">
      <c r="A13" s="14">
        <v>2.2999999999999998</v>
      </c>
      <c r="B13" s="175" t="s">
        <v>73</v>
      </c>
      <c r="C13" s="176"/>
      <c r="D13" s="177"/>
      <c r="E13" s="178" t="s">
        <v>74</v>
      </c>
      <c r="F13" s="179"/>
      <c r="G13" s="180"/>
      <c r="H13" s="48" t="s">
        <v>72</v>
      </c>
      <c r="I13" s="28">
        <v>0</v>
      </c>
      <c r="J13" s="27"/>
      <c r="K13" s="25">
        <f t="shared" si="0"/>
        <v>0</v>
      </c>
    </row>
    <row r="14" spans="1:11" ht="157.5" hidden="1" customHeight="1">
      <c r="A14" s="14">
        <v>2.4</v>
      </c>
      <c r="B14" s="175" t="s">
        <v>75</v>
      </c>
      <c r="C14" s="176"/>
      <c r="D14" s="177"/>
      <c r="E14" s="178" t="s">
        <v>76</v>
      </c>
      <c r="F14" s="179"/>
      <c r="G14" s="180"/>
      <c r="H14" s="46" t="s">
        <v>63</v>
      </c>
      <c r="I14" s="28">
        <v>0</v>
      </c>
      <c r="J14" s="27"/>
      <c r="K14" s="25">
        <f t="shared" si="0"/>
        <v>0</v>
      </c>
    </row>
    <row r="15" spans="1:11" ht="84" hidden="1" customHeight="1">
      <c r="A15" s="12">
        <v>2.5</v>
      </c>
      <c r="B15" s="175" t="s">
        <v>77</v>
      </c>
      <c r="C15" s="176"/>
      <c r="D15" s="177"/>
      <c r="E15" s="178" t="s">
        <v>78</v>
      </c>
      <c r="F15" s="179"/>
      <c r="G15" s="180"/>
      <c r="H15" s="46" t="s">
        <v>63</v>
      </c>
      <c r="I15" s="28">
        <v>0</v>
      </c>
      <c r="J15" s="27"/>
      <c r="K15" s="25">
        <f t="shared" si="0"/>
        <v>0</v>
      </c>
    </row>
    <row r="16" spans="1:11" ht="131.44999999999999" hidden="1" customHeight="1">
      <c r="A16" s="14">
        <v>2.6</v>
      </c>
      <c r="B16" s="175" t="s">
        <v>79</v>
      </c>
      <c r="C16" s="176"/>
      <c r="D16" s="177"/>
      <c r="E16" s="178" t="s">
        <v>80</v>
      </c>
      <c r="F16" s="179"/>
      <c r="G16" s="180"/>
      <c r="H16" s="46" t="s">
        <v>63</v>
      </c>
      <c r="I16" s="28">
        <v>0</v>
      </c>
      <c r="J16" s="27"/>
      <c r="K16" s="25">
        <f t="shared" si="0"/>
        <v>0</v>
      </c>
    </row>
    <row r="17" spans="1:11" ht="30" hidden="1" customHeight="1">
      <c r="A17" s="15">
        <v>3</v>
      </c>
      <c r="B17" s="263" t="s">
        <v>81</v>
      </c>
      <c r="C17" s="263"/>
      <c r="D17" s="263"/>
      <c r="E17" s="262" t="s">
        <v>82</v>
      </c>
      <c r="F17" s="262"/>
      <c r="G17" s="262"/>
      <c r="H17" s="47"/>
      <c r="I17" s="29"/>
      <c r="J17" s="26"/>
      <c r="K17" s="26"/>
    </row>
    <row r="18" spans="1:11" ht="90" hidden="1" customHeight="1">
      <c r="A18" s="12">
        <v>3.1</v>
      </c>
      <c r="B18" s="175" t="s">
        <v>83</v>
      </c>
      <c r="C18" s="176"/>
      <c r="D18" s="177"/>
      <c r="E18" s="178" t="s">
        <v>84</v>
      </c>
      <c r="F18" s="179"/>
      <c r="G18" s="180"/>
      <c r="H18" s="46" t="s">
        <v>85</v>
      </c>
      <c r="I18" s="28">
        <v>0</v>
      </c>
      <c r="J18" s="27"/>
      <c r="K18" s="25">
        <f t="shared" ref="K18:K23" si="1">J18*I18</f>
        <v>0</v>
      </c>
    </row>
    <row r="19" spans="1:11" ht="108.6" hidden="1" customHeight="1">
      <c r="A19" s="12">
        <v>3.2</v>
      </c>
      <c r="B19" s="175" t="s">
        <v>86</v>
      </c>
      <c r="C19" s="176"/>
      <c r="D19" s="177"/>
      <c r="E19" s="178" t="s">
        <v>87</v>
      </c>
      <c r="F19" s="179"/>
      <c r="G19" s="180"/>
      <c r="H19" s="46" t="s">
        <v>63</v>
      </c>
      <c r="I19" s="28">
        <v>0</v>
      </c>
      <c r="J19" s="27"/>
      <c r="K19" s="25">
        <f t="shared" si="1"/>
        <v>0</v>
      </c>
    </row>
    <row r="20" spans="1:11" ht="116.1" hidden="1" customHeight="1">
      <c r="A20" s="12">
        <v>3.3</v>
      </c>
      <c r="B20" s="175" t="s">
        <v>88</v>
      </c>
      <c r="C20" s="176"/>
      <c r="D20" s="177"/>
      <c r="E20" s="178" t="s">
        <v>89</v>
      </c>
      <c r="F20" s="179"/>
      <c r="G20" s="180"/>
      <c r="H20" s="46" t="s">
        <v>63</v>
      </c>
      <c r="I20" s="28">
        <v>0</v>
      </c>
      <c r="J20" s="27"/>
      <c r="K20" s="25">
        <f t="shared" si="1"/>
        <v>0</v>
      </c>
    </row>
    <row r="21" spans="1:11" ht="91.5" hidden="1" customHeight="1">
      <c r="A21" s="34">
        <v>3.4</v>
      </c>
      <c r="B21" s="175" t="s">
        <v>90</v>
      </c>
      <c r="C21" s="176"/>
      <c r="D21" s="177"/>
      <c r="E21" s="178" t="s">
        <v>91</v>
      </c>
      <c r="F21" s="179"/>
      <c r="G21" s="180"/>
      <c r="H21" s="48" t="s">
        <v>85</v>
      </c>
      <c r="I21" s="28">
        <v>0</v>
      </c>
      <c r="J21" s="27"/>
      <c r="K21" s="25">
        <f t="shared" si="1"/>
        <v>0</v>
      </c>
    </row>
    <row r="22" spans="1:11" ht="119.1" hidden="1" customHeight="1">
      <c r="A22" s="34">
        <v>3.5</v>
      </c>
      <c r="B22" s="175" t="s">
        <v>92</v>
      </c>
      <c r="C22" s="176"/>
      <c r="D22" s="177"/>
      <c r="E22" s="178" t="s">
        <v>93</v>
      </c>
      <c r="F22" s="179"/>
      <c r="G22" s="180"/>
      <c r="H22" s="46" t="s">
        <v>63</v>
      </c>
      <c r="I22" s="28">
        <v>0</v>
      </c>
      <c r="J22" s="27"/>
      <c r="K22" s="25">
        <f t="shared" si="1"/>
        <v>0</v>
      </c>
    </row>
    <row r="23" spans="1:11" ht="91.5" hidden="1" customHeight="1">
      <c r="A23" s="34">
        <v>3.6</v>
      </c>
      <c r="B23" s="175" t="s">
        <v>94</v>
      </c>
      <c r="C23" s="176"/>
      <c r="D23" s="177"/>
      <c r="E23" s="178" t="s">
        <v>95</v>
      </c>
      <c r="F23" s="179"/>
      <c r="G23" s="180"/>
      <c r="H23" s="48" t="s">
        <v>85</v>
      </c>
      <c r="I23" s="28">
        <v>0</v>
      </c>
      <c r="J23" s="27"/>
      <c r="K23" s="25">
        <f t="shared" si="1"/>
        <v>0</v>
      </c>
    </row>
    <row r="24" spans="1:11" ht="28.5" customHeight="1">
      <c r="A24" s="16">
        <v>4</v>
      </c>
      <c r="B24" s="262" t="s">
        <v>96</v>
      </c>
      <c r="C24" s="262"/>
      <c r="D24" s="262"/>
      <c r="E24" s="262" t="s">
        <v>97</v>
      </c>
      <c r="F24" s="262"/>
      <c r="G24" s="262"/>
      <c r="H24" s="47"/>
      <c r="I24" s="29"/>
      <c r="J24" s="26"/>
      <c r="K24" s="26"/>
    </row>
    <row r="25" spans="1:11" ht="148.5" hidden="1" customHeight="1">
      <c r="A25" s="12">
        <v>4.0999999999999996</v>
      </c>
      <c r="B25" s="175" t="s">
        <v>98</v>
      </c>
      <c r="C25" s="176"/>
      <c r="D25" s="177"/>
      <c r="E25" s="178" t="s">
        <v>99</v>
      </c>
      <c r="F25" s="179"/>
      <c r="G25" s="180"/>
      <c r="H25" s="46" t="s">
        <v>63</v>
      </c>
      <c r="I25" s="28">
        <v>0</v>
      </c>
      <c r="J25" s="27"/>
      <c r="K25" s="25">
        <f>J25*I25</f>
        <v>0</v>
      </c>
    </row>
    <row r="26" spans="1:11" ht="112.5" customHeight="1">
      <c r="A26" s="14">
        <v>4.2</v>
      </c>
      <c r="B26" s="175" t="s">
        <v>100</v>
      </c>
      <c r="C26" s="176"/>
      <c r="D26" s="177"/>
      <c r="E26" s="178" t="s">
        <v>101</v>
      </c>
      <c r="F26" s="179"/>
      <c r="G26" s="180"/>
      <c r="H26" s="46" t="s">
        <v>63</v>
      </c>
      <c r="I26" s="28">
        <v>3.55</v>
      </c>
      <c r="J26" s="27">
        <v>90</v>
      </c>
      <c r="K26" s="25">
        <f>J26*I26</f>
        <v>319.5</v>
      </c>
    </row>
    <row r="27" spans="1:11" ht="89.1" customHeight="1">
      <c r="A27" s="12">
        <v>4.3</v>
      </c>
      <c r="B27" s="175" t="s">
        <v>102</v>
      </c>
      <c r="C27" s="176"/>
      <c r="D27" s="177"/>
      <c r="E27" s="178" t="s">
        <v>103</v>
      </c>
      <c r="F27" s="179"/>
      <c r="G27" s="180"/>
      <c r="H27" s="46" t="s">
        <v>63</v>
      </c>
      <c r="I27" s="28">
        <v>2.4700000000000002</v>
      </c>
      <c r="J27" s="27">
        <v>90</v>
      </c>
      <c r="K27" s="25">
        <f>J27*I27</f>
        <v>222.3</v>
      </c>
    </row>
    <row r="28" spans="1:11" ht="97.5" hidden="1" customHeight="1">
      <c r="A28" s="14">
        <v>4.4000000000000004</v>
      </c>
      <c r="B28" s="175" t="s">
        <v>104</v>
      </c>
      <c r="C28" s="176"/>
      <c r="D28" s="177"/>
      <c r="E28" s="178" t="s">
        <v>105</v>
      </c>
      <c r="F28" s="179"/>
      <c r="G28" s="180"/>
      <c r="H28" s="49" t="s">
        <v>106</v>
      </c>
      <c r="I28" s="28">
        <v>0</v>
      </c>
      <c r="J28" s="27"/>
      <c r="K28" s="25">
        <f>J28*I28</f>
        <v>0</v>
      </c>
    </row>
    <row r="29" spans="1:11" ht="137.25" customHeight="1">
      <c r="A29" s="14">
        <v>4.5</v>
      </c>
      <c r="B29" s="175" t="s">
        <v>107</v>
      </c>
      <c r="C29" s="176"/>
      <c r="D29" s="177"/>
      <c r="E29" s="178" t="s">
        <v>108</v>
      </c>
      <c r="F29" s="179"/>
      <c r="G29" s="180"/>
      <c r="H29" s="48" t="s">
        <v>106</v>
      </c>
      <c r="I29" s="28">
        <v>1.2</v>
      </c>
      <c r="J29" s="27">
        <v>35</v>
      </c>
      <c r="K29" s="25">
        <f>J29*I29</f>
        <v>42</v>
      </c>
    </row>
    <row r="30" spans="1:11" ht="33" hidden="1" customHeight="1">
      <c r="A30" s="16">
        <v>5</v>
      </c>
      <c r="B30" s="262" t="s">
        <v>109</v>
      </c>
      <c r="C30" s="262"/>
      <c r="D30" s="262"/>
      <c r="E30" s="262" t="s">
        <v>110</v>
      </c>
      <c r="F30" s="262"/>
      <c r="G30" s="262"/>
      <c r="H30" s="47"/>
      <c r="I30" s="30"/>
      <c r="J30" s="26"/>
      <c r="K30" s="26"/>
    </row>
    <row r="31" spans="1:11" ht="167.25" hidden="1" customHeight="1">
      <c r="A31" s="14">
        <v>5.0999999999999996</v>
      </c>
      <c r="B31" s="196" t="s">
        <v>111</v>
      </c>
      <c r="C31" s="196"/>
      <c r="D31" s="196"/>
      <c r="E31" s="197" t="s">
        <v>112</v>
      </c>
      <c r="F31" s="197"/>
      <c r="G31" s="197"/>
      <c r="H31" s="48" t="s">
        <v>72</v>
      </c>
      <c r="I31" s="28">
        <v>0</v>
      </c>
      <c r="J31" s="27"/>
      <c r="K31" s="25">
        <f>J31*I31</f>
        <v>0</v>
      </c>
    </row>
    <row r="32" spans="1:11" ht="135" hidden="1" customHeight="1">
      <c r="A32" s="14">
        <v>5.2</v>
      </c>
      <c r="B32" s="196" t="s">
        <v>113</v>
      </c>
      <c r="C32" s="196"/>
      <c r="D32" s="196"/>
      <c r="E32" s="258" t="s">
        <v>114</v>
      </c>
      <c r="F32" s="258"/>
      <c r="G32" s="258"/>
      <c r="H32" s="48" t="s">
        <v>63</v>
      </c>
      <c r="I32" s="28">
        <v>0</v>
      </c>
      <c r="J32" s="27"/>
      <c r="K32" s="25">
        <f>J32*I32</f>
        <v>0</v>
      </c>
    </row>
    <row r="33" spans="1:11" ht="33" customHeight="1">
      <c r="A33" s="41">
        <v>6</v>
      </c>
      <c r="B33" s="259" t="s">
        <v>115</v>
      </c>
      <c r="C33" s="260"/>
      <c r="D33" s="261"/>
      <c r="E33" s="259" t="s">
        <v>116</v>
      </c>
      <c r="F33" s="260"/>
      <c r="G33" s="261"/>
      <c r="H33" s="50"/>
      <c r="I33" s="30"/>
      <c r="J33" s="26"/>
      <c r="K33" s="26"/>
    </row>
    <row r="34" spans="1:11" ht="112.5" hidden="1" customHeight="1">
      <c r="A34" s="12">
        <v>6.1</v>
      </c>
      <c r="B34" s="175" t="s">
        <v>117</v>
      </c>
      <c r="C34" s="176"/>
      <c r="D34" s="177"/>
      <c r="E34" s="178" t="s">
        <v>118</v>
      </c>
      <c r="F34" s="179"/>
      <c r="G34" s="180"/>
      <c r="H34" s="46" t="s">
        <v>85</v>
      </c>
      <c r="I34" s="28">
        <v>0</v>
      </c>
      <c r="J34" s="27"/>
      <c r="K34" s="25">
        <f>J34*I34</f>
        <v>0</v>
      </c>
    </row>
    <row r="35" spans="1:11" ht="113.25" hidden="1" customHeight="1">
      <c r="A35" s="12">
        <v>6.2</v>
      </c>
      <c r="B35" s="175" t="s">
        <v>119</v>
      </c>
      <c r="C35" s="176"/>
      <c r="D35" s="177"/>
      <c r="E35" s="178" t="s">
        <v>120</v>
      </c>
      <c r="F35" s="179"/>
      <c r="G35" s="180"/>
      <c r="H35" s="48" t="s">
        <v>85</v>
      </c>
      <c r="I35" s="28">
        <v>0</v>
      </c>
      <c r="J35" s="27"/>
      <c r="K35" s="25">
        <f>J35*I35</f>
        <v>0</v>
      </c>
    </row>
    <row r="36" spans="1:11" ht="113.25" hidden="1" customHeight="1">
      <c r="A36" s="12">
        <v>6.3</v>
      </c>
      <c r="B36" s="196" t="s">
        <v>121</v>
      </c>
      <c r="C36" s="196"/>
      <c r="D36" s="196"/>
      <c r="E36" s="197" t="s">
        <v>122</v>
      </c>
      <c r="F36" s="197"/>
      <c r="G36" s="197"/>
      <c r="H36" s="48" t="s">
        <v>85</v>
      </c>
      <c r="I36" s="28">
        <v>0</v>
      </c>
      <c r="J36" s="27"/>
      <c r="K36" s="25">
        <f t="shared" ref="K36:K54" si="2">J36*I36</f>
        <v>0</v>
      </c>
    </row>
    <row r="37" spans="1:11" ht="113.25" hidden="1" customHeight="1">
      <c r="A37" s="12">
        <v>6.4</v>
      </c>
      <c r="B37" s="196" t="s">
        <v>123</v>
      </c>
      <c r="C37" s="196"/>
      <c r="D37" s="196"/>
      <c r="E37" s="197" t="s">
        <v>124</v>
      </c>
      <c r="F37" s="197"/>
      <c r="G37" s="197"/>
      <c r="H37" s="48" t="s">
        <v>85</v>
      </c>
      <c r="I37" s="28">
        <v>0</v>
      </c>
      <c r="J37" s="27"/>
      <c r="K37" s="25">
        <f t="shared" si="2"/>
        <v>0</v>
      </c>
    </row>
    <row r="38" spans="1:11" ht="113.25" customHeight="1">
      <c r="A38" s="12">
        <v>6.5</v>
      </c>
      <c r="B38" s="196" t="s">
        <v>125</v>
      </c>
      <c r="C38" s="196"/>
      <c r="D38" s="196"/>
      <c r="E38" s="197" t="s">
        <v>126</v>
      </c>
      <c r="F38" s="197"/>
      <c r="G38" s="197"/>
      <c r="H38" s="48" t="s">
        <v>72</v>
      </c>
      <c r="I38" s="28">
        <v>5</v>
      </c>
      <c r="J38" s="27">
        <v>15</v>
      </c>
      <c r="K38" s="25">
        <f t="shared" si="2"/>
        <v>75</v>
      </c>
    </row>
    <row r="39" spans="1:11" ht="87.75" hidden="1" customHeight="1">
      <c r="A39" s="12">
        <v>6.6</v>
      </c>
      <c r="B39" s="196" t="s">
        <v>127</v>
      </c>
      <c r="C39" s="196"/>
      <c r="D39" s="196"/>
      <c r="E39" s="197" t="s">
        <v>128</v>
      </c>
      <c r="F39" s="197"/>
      <c r="G39" s="197"/>
      <c r="H39" s="48" t="s">
        <v>85</v>
      </c>
      <c r="I39" s="28">
        <v>0</v>
      </c>
      <c r="J39" s="27"/>
      <c r="K39" s="25">
        <f t="shared" si="2"/>
        <v>0</v>
      </c>
    </row>
    <row r="40" spans="1:11" ht="113.25" hidden="1" customHeight="1">
      <c r="A40" s="12">
        <v>6.7</v>
      </c>
      <c r="B40" s="196" t="s">
        <v>129</v>
      </c>
      <c r="C40" s="196"/>
      <c r="D40" s="196"/>
      <c r="E40" s="197" t="s">
        <v>130</v>
      </c>
      <c r="F40" s="197"/>
      <c r="G40" s="197"/>
      <c r="H40" s="48" t="s">
        <v>72</v>
      </c>
      <c r="I40" s="28">
        <v>0</v>
      </c>
      <c r="J40" s="27"/>
      <c r="K40" s="25">
        <f t="shared" si="2"/>
        <v>0</v>
      </c>
    </row>
    <row r="41" spans="1:11" ht="137.1" hidden="1" customHeight="1">
      <c r="A41" s="12">
        <v>6.8</v>
      </c>
      <c r="B41" s="196" t="s">
        <v>131</v>
      </c>
      <c r="C41" s="196"/>
      <c r="D41" s="196"/>
      <c r="E41" s="197" t="s">
        <v>132</v>
      </c>
      <c r="F41" s="197"/>
      <c r="G41" s="197"/>
      <c r="H41" s="48" t="s">
        <v>85</v>
      </c>
      <c r="I41" s="28">
        <v>0</v>
      </c>
      <c r="J41" s="27"/>
      <c r="K41" s="25">
        <f t="shared" si="2"/>
        <v>0</v>
      </c>
    </row>
    <row r="42" spans="1:11" ht="72" hidden="1" customHeight="1">
      <c r="A42" s="12">
        <v>6.9</v>
      </c>
      <c r="B42" s="196" t="s">
        <v>133</v>
      </c>
      <c r="C42" s="196"/>
      <c r="D42" s="196"/>
      <c r="E42" s="197" t="s">
        <v>134</v>
      </c>
      <c r="F42" s="197"/>
      <c r="G42" s="197"/>
      <c r="H42" s="48" t="s">
        <v>85</v>
      </c>
      <c r="I42" s="28">
        <v>0</v>
      </c>
      <c r="J42" s="27"/>
      <c r="K42" s="25">
        <f t="shared" si="2"/>
        <v>0</v>
      </c>
    </row>
    <row r="43" spans="1:11" ht="75" customHeight="1">
      <c r="A43" s="40">
        <v>6.1</v>
      </c>
      <c r="B43" s="196" t="s">
        <v>135</v>
      </c>
      <c r="C43" s="196"/>
      <c r="D43" s="196"/>
      <c r="E43" s="197" t="s">
        <v>136</v>
      </c>
      <c r="F43" s="197"/>
      <c r="G43" s="197"/>
      <c r="H43" s="48" t="s">
        <v>85</v>
      </c>
      <c r="I43" s="28">
        <v>2</v>
      </c>
      <c r="J43" s="27">
        <v>20</v>
      </c>
      <c r="K43" s="25">
        <f t="shared" si="2"/>
        <v>40</v>
      </c>
    </row>
    <row r="44" spans="1:11" ht="57.75" hidden="1" customHeight="1">
      <c r="A44" s="40">
        <v>6.11</v>
      </c>
      <c r="B44" s="196" t="s">
        <v>137</v>
      </c>
      <c r="C44" s="196"/>
      <c r="D44" s="196"/>
      <c r="E44" s="197" t="s">
        <v>138</v>
      </c>
      <c r="F44" s="197"/>
      <c r="G44" s="197"/>
      <c r="H44" s="48" t="s">
        <v>85</v>
      </c>
      <c r="I44" s="28">
        <v>0</v>
      </c>
      <c r="J44" s="27"/>
      <c r="K44" s="25">
        <f t="shared" si="2"/>
        <v>0</v>
      </c>
    </row>
    <row r="45" spans="1:11" ht="111" hidden="1" customHeight="1">
      <c r="A45" s="40">
        <v>6.12</v>
      </c>
      <c r="B45" s="196" t="s">
        <v>139</v>
      </c>
      <c r="C45" s="196"/>
      <c r="D45" s="196"/>
      <c r="E45" s="197" t="s">
        <v>140</v>
      </c>
      <c r="F45" s="197"/>
      <c r="G45" s="197"/>
      <c r="H45" s="48" t="s">
        <v>85</v>
      </c>
      <c r="I45" s="28">
        <v>0</v>
      </c>
      <c r="J45" s="27"/>
      <c r="K45" s="25">
        <f t="shared" si="2"/>
        <v>0</v>
      </c>
    </row>
    <row r="46" spans="1:11" ht="106.35" hidden="1" customHeight="1">
      <c r="A46" s="40">
        <v>6.13</v>
      </c>
      <c r="B46" s="196" t="s">
        <v>141</v>
      </c>
      <c r="C46" s="196"/>
      <c r="D46" s="196"/>
      <c r="E46" s="197" t="s">
        <v>142</v>
      </c>
      <c r="F46" s="197"/>
      <c r="G46" s="197"/>
      <c r="H46" s="48" t="s">
        <v>85</v>
      </c>
      <c r="I46" s="28">
        <v>0</v>
      </c>
      <c r="J46" s="27"/>
      <c r="K46" s="25">
        <f t="shared" si="2"/>
        <v>0</v>
      </c>
    </row>
    <row r="47" spans="1:11" ht="97.35" hidden="1" customHeight="1">
      <c r="A47" s="40">
        <v>6.14</v>
      </c>
      <c r="B47" s="196" t="s">
        <v>143</v>
      </c>
      <c r="C47" s="196"/>
      <c r="D47" s="196"/>
      <c r="E47" s="212" t="s">
        <v>144</v>
      </c>
      <c r="F47" s="212"/>
      <c r="G47" s="212"/>
      <c r="H47" s="48" t="s">
        <v>85</v>
      </c>
      <c r="I47" s="28">
        <v>0</v>
      </c>
      <c r="J47" s="27"/>
      <c r="K47" s="25">
        <f t="shared" si="2"/>
        <v>0</v>
      </c>
    </row>
    <row r="48" spans="1:11" ht="113.45" hidden="1" customHeight="1">
      <c r="A48" s="40">
        <v>6.15</v>
      </c>
      <c r="B48" s="196" t="s">
        <v>145</v>
      </c>
      <c r="C48" s="196"/>
      <c r="D48" s="196"/>
      <c r="E48" s="197" t="s">
        <v>146</v>
      </c>
      <c r="F48" s="197"/>
      <c r="G48" s="197"/>
      <c r="H48" s="48" t="s">
        <v>85</v>
      </c>
      <c r="I48" s="28">
        <v>0</v>
      </c>
      <c r="J48" s="27"/>
      <c r="K48" s="25">
        <f t="shared" si="2"/>
        <v>0</v>
      </c>
    </row>
    <row r="49" spans="1:11" ht="97.5" hidden="1" customHeight="1">
      <c r="A49" s="40">
        <v>6.16</v>
      </c>
      <c r="B49" s="196" t="s">
        <v>147</v>
      </c>
      <c r="C49" s="196"/>
      <c r="D49" s="196"/>
      <c r="E49" s="212" t="s">
        <v>148</v>
      </c>
      <c r="F49" s="212"/>
      <c r="G49" s="212"/>
      <c r="H49" s="48" t="s">
        <v>85</v>
      </c>
      <c r="I49" s="28">
        <v>0</v>
      </c>
      <c r="J49" s="27"/>
      <c r="K49" s="25">
        <f t="shared" si="2"/>
        <v>0</v>
      </c>
    </row>
    <row r="50" spans="1:11" ht="110.1" hidden="1" customHeight="1">
      <c r="A50" s="40">
        <v>6.17</v>
      </c>
      <c r="B50" s="196" t="s">
        <v>149</v>
      </c>
      <c r="C50" s="196"/>
      <c r="D50" s="196"/>
      <c r="E50" s="197" t="s">
        <v>150</v>
      </c>
      <c r="F50" s="197"/>
      <c r="G50" s="197"/>
      <c r="H50" s="48" t="s">
        <v>85</v>
      </c>
      <c r="I50" s="28">
        <v>0</v>
      </c>
      <c r="J50" s="27"/>
      <c r="K50" s="25">
        <f t="shared" si="2"/>
        <v>0</v>
      </c>
    </row>
    <row r="51" spans="1:11" ht="138.6" hidden="1" customHeight="1">
      <c r="A51" s="40">
        <v>6.1800000000000104</v>
      </c>
      <c r="B51" s="196" t="s">
        <v>151</v>
      </c>
      <c r="C51" s="196"/>
      <c r="D51" s="196"/>
      <c r="E51" s="197" t="s">
        <v>152</v>
      </c>
      <c r="F51" s="197"/>
      <c r="G51" s="197"/>
      <c r="H51" s="48" t="s">
        <v>153</v>
      </c>
      <c r="I51" s="28">
        <v>0</v>
      </c>
      <c r="J51" s="27"/>
      <c r="K51" s="25">
        <f t="shared" si="2"/>
        <v>0</v>
      </c>
    </row>
    <row r="52" spans="1:11" ht="31.5" hidden="1" customHeight="1">
      <c r="A52" s="31">
        <v>7</v>
      </c>
      <c r="B52" s="248" t="s">
        <v>154</v>
      </c>
      <c r="C52" s="249"/>
      <c r="D52" s="250"/>
      <c r="E52" s="251" t="s">
        <v>155</v>
      </c>
      <c r="F52" s="251"/>
      <c r="G52" s="251"/>
      <c r="H52" s="51"/>
      <c r="I52" s="32"/>
      <c r="J52" s="32"/>
      <c r="K52" s="33"/>
    </row>
    <row r="53" spans="1:11" ht="113.25" hidden="1" customHeight="1">
      <c r="A53" s="14">
        <v>7.1</v>
      </c>
      <c r="B53" s="196" t="s">
        <v>156</v>
      </c>
      <c r="C53" s="196"/>
      <c r="D53" s="196"/>
      <c r="E53" s="197" t="s">
        <v>157</v>
      </c>
      <c r="F53" s="197"/>
      <c r="G53" s="197"/>
      <c r="H53" s="48"/>
      <c r="I53" s="28">
        <v>0</v>
      </c>
      <c r="J53" s="27"/>
      <c r="K53" s="25">
        <f t="shared" si="2"/>
        <v>0</v>
      </c>
    </row>
    <row r="54" spans="1:11" ht="113.25" hidden="1" customHeight="1">
      <c r="A54" s="14">
        <v>7.2</v>
      </c>
      <c r="B54" s="196" t="s">
        <v>158</v>
      </c>
      <c r="C54" s="196"/>
      <c r="D54" s="196"/>
      <c r="E54" s="212" t="s">
        <v>159</v>
      </c>
      <c r="F54" s="212"/>
      <c r="G54" s="212"/>
      <c r="H54" s="48"/>
      <c r="I54" s="28">
        <v>0</v>
      </c>
      <c r="J54" s="27"/>
      <c r="K54" s="25">
        <f t="shared" si="2"/>
        <v>0</v>
      </c>
    </row>
    <row r="55" spans="1:11" ht="31.5" hidden="1" customHeight="1" thickBot="1">
      <c r="A55" s="31">
        <v>8</v>
      </c>
      <c r="B55" s="248" t="s">
        <v>160</v>
      </c>
      <c r="C55" s="249"/>
      <c r="D55" s="250"/>
      <c r="E55" s="251" t="s">
        <v>161</v>
      </c>
      <c r="F55" s="251"/>
      <c r="G55" s="251"/>
      <c r="H55" s="51"/>
      <c r="I55" s="32"/>
      <c r="J55" s="32"/>
      <c r="K55" s="33"/>
    </row>
    <row r="56" spans="1:11" ht="127.5" hidden="1" customHeight="1" thickBot="1">
      <c r="A56" s="42">
        <v>8.1</v>
      </c>
      <c r="B56" s="252" t="s">
        <v>162</v>
      </c>
      <c r="C56" s="253"/>
      <c r="D56" s="254"/>
      <c r="E56" s="255" t="s">
        <v>163</v>
      </c>
      <c r="F56" s="256"/>
      <c r="G56" s="257"/>
      <c r="H56" s="52" t="s">
        <v>85</v>
      </c>
      <c r="I56" s="43">
        <v>0</v>
      </c>
      <c r="J56" s="44"/>
      <c r="K56" s="45">
        <f t="shared" ref="K56:K67" si="3">I56*J56</f>
        <v>0</v>
      </c>
    </row>
    <row r="57" spans="1:11" ht="124.5" hidden="1" customHeight="1" thickBot="1">
      <c r="A57" s="14">
        <v>8.1999999999999993</v>
      </c>
      <c r="B57" s="220" t="s">
        <v>164</v>
      </c>
      <c r="C57" s="220"/>
      <c r="D57" s="220"/>
      <c r="E57" s="221" t="s">
        <v>165</v>
      </c>
      <c r="F57" s="221"/>
      <c r="G57" s="221"/>
      <c r="H57" s="48" t="s">
        <v>85</v>
      </c>
      <c r="I57" s="43">
        <v>0</v>
      </c>
      <c r="J57" s="44"/>
      <c r="K57" s="45">
        <f t="shared" si="3"/>
        <v>0</v>
      </c>
    </row>
    <row r="58" spans="1:11" ht="120" hidden="1" customHeight="1">
      <c r="A58" s="42">
        <v>8.3000000000000007</v>
      </c>
      <c r="B58" s="224" t="s">
        <v>164</v>
      </c>
      <c r="C58" s="224"/>
      <c r="D58" s="224"/>
      <c r="E58" s="225" t="s">
        <v>166</v>
      </c>
      <c r="F58" s="225"/>
      <c r="G58" s="225"/>
      <c r="H58" s="49" t="s">
        <v>85</v>
      </c>
      <c r="I58" s="43">
        <v>0</v>
      </c>
      <c r="J58" s="44"/>
      <c r="K58" s="45">
        <f t="shared" si="3"/>
        <v>0</v>
      </c>
    </row>
    <row r="59" spans="1:11" ht="150" hidden="1" customHeight="1" thickBot="1">
      <c r="A59" s="14">
        <v>8.4</v>
      </c>
      <c r="B59" s="220" t="s">
        <v>167</v>
      </c>
      <c r="C59" s="220"/>
      <c r="D59" s="220"/>
      <c r="E59" s="221" t="s">
        <v>168</v>
      </c>
      <c r="F59" s="221"/>
      <c r="G59" s="221"/>
      <c r="H59" s="48" t="s">
        <v>85</v>
      </c>
      <c r="I59" s="28">
        <v>0</v>
      </c>
      <c r="J59" s="27"/>
      <c r="K59" s="45">
        <f t="shared" si="3"/>
        <v>0</v>
      </c>
    </row>
    <row r="60" spans="1:11" ht="148.5" hidden="1" customHeight="1">
      <c r="A60" s="42">
        <v>8.5</v>
      </c>
      <c r="B60" s="220" t="s">
        <v>169</v>
      </c>
      <c r="C60" s="220"/>
      <c r="D60" s="220"/>
      <c r="E60" s="221" t="s">
        <v>170</v>
      </c>
      <c r="F60" s="221"/>
      <c r="G60" s="221"/>
      <c r="H60" s="48" t="s">
        <v>85</v>
      </c>
      <c r="I60" s="28">
        <v>0</v>
      </c>
      <c r="J60" s="27"/>
      <c r="K60" s="25">
        <f t="shared" si="3"/>
        <v>0</v>
      </c>
    </row>
    <row r="61" spans="1:11" ht="172.5" hidden="1" customHeight="1" thickBot="1">
      <c r="A61" s="14">
        <v>8.6</v>
      </c>
      <c r="B61" s="220" t="s">
        <v>171</v>
      </c>
      <c r="C61" s="220"/>
      <c r="D61" s="220"/>
      <c r="E61" s="221" t="s">
        <v>172</v>
      </c>
      <c r="F61" s="221"/>
      <c r="G61" s="221"/>
      <c r="H61" s="48" t="s">
        <v>85</v>
      </c>
      <c r="I61" s="28">
        <v>0</v>
      </c>
      <c r="J61" s="27"/>
      <c r="K61" s="25">
        <f t="shared" si="3"/>
        <v>0</v>
      </c>
    </row>
    <row r="62" spans="1:11" ht="150" hidden="1" customHeight="1">
      <c r="A62" s="42">
        <v>8.6999999999999993</v>
      </c>
      <c r="B62" s="220" t="s">
        <v>173</v>
      </c>
      <c r="C62" s="220"/>
      <c r="D62" s="220"/>
      <c r="E62" s="221" t="s">
        <v>174</v>
      </c>
      <c r="F62" s="221"/>
      <c r="G62" s="221"/>
      <c r="H62" s="48" t="s">
        <v>85</v>
      </c>
      <c r="I62" s="28">
        <v>0</v>
      </c>
      <c r="J62" s="27"/>
      <c r="K62" s="25">
        <f t="shared" si="3"/>
        <v>0</v>
      </c>
    </row>
    <row r="63" spans="1:11" ht="195.75" hidden="1" customHeight="1" thickBot="1">
      <c r="A63" s="14">
        <v>8.8000000000000007</v>
      </c>
      <c r="B63" s="220" t="s">
        <v>175</v>
      </c>
      <c r="C63" s="220"/>
      <c r="D63" s="220"/>
      <c r="E63" s="221" t="s">
        <v>176</v>
      </c>
      <c r="F63" s="221"/>
      <c r="G63" s="221"/>
      <c r="H63" s="48" t="s">
        <v>85</v>
      </c>
      <c r="I63" s="28">
        <v>0</v>
      </c>
      <c r="J63" s="27"/>
      <c r="K63" s="25">
        <f t="shared" si="3"/>
        <v>0</v>
      </c>
    </row>
    <row r="64" spans="1:11" ht="150" hidden="1" customHeight="1">
      <c r="A64" s="42">
        <v>8.9</v>
      </c>
      <c r="B64" s="220" t="s">
        <v>177</v>
      </c>
      <c r="C64" s="220"/>
      <c r="D64" s="220"/>
      <c r="E64" s="221" t="s">
        <v>178</v>
      </c>
      <c r="F64" s="221"/>
      <c r="G64" s="221"/>
      <c r="H64" s="48" t="s">
        <v>72</v>
      </c>
      <c r="I64" s="28">
        <v>0</v>
      </c>
      <c r="J64" s="27"/>
      <c r="K64" s="25">
        <f t="shared" si="3"/>
        <v>0</v>
      </c>
    </row>
    <row r="65" spans="1:11" ht="129" hidden="1" customHeight="1">
      <c r="A65" s="40">
        <v>8.1</v>
      </c>
      <c r="B65" s="220" t="s">
        <v>179</v>
      </c>
      <c r="C65" s="220"/>
      <c r="D65" s="220"/>
      <c r="E65" s="221" t="s">
        <v>180</v>
      </c>
      <c r="F65" s="221"/>
      <c r="G65" s="221"/>
      <c r="H65" s="48" t="s">
        <v>72</v>
      </c>
      <c r="I65" s="28">
        <v>0</v>
      </c>
      <c r="J65" s="27"/>
      <c r="K65" s="25">
        <f t="shared" si="3"/>
        <v>0</v>
      </c>
    </row>
    <row r="66" spans="1:11" ht="121.5" hidden="1" customHeight="1">
      <c r="A66" s="40">
        <v>8.11</v>
      </c>
      <c r="B66" s="220" t="s">
        <v>181</v>
      </c>
      <c r="C66" s="220"/>
      <c r="D66" s="220"/>
      <c r="E66" s="221" t="s">
        <v>182</v>
      </c>
      <c r="F66" s="221"/>
      <c r="G66" s="221"/>
      <c r="H66" s="48" t="s">
        <v>72</v>
      </c>
      <c r="I66" s="28">
        <v>0</v>
      </c>
      <c r="J66" s="27"/>
      <c r="K66" s="25">
        <f t="shared" si="3"/>
        <v>0</v>
      </c>
    </row>
    <row r="67" spans="1:11" ht="121.5" hidden="1" customHeight="1">
      <c r="A67" s="40">
        <v>8.1199999999999992</v>
      </c>
      <c r="B67" s="220" t="s">
        <v>183</v>
      </c>
      <c r="C67" s="220"/>
      <c r="D67" s="220"/>
      <c r="E67" s="221" t="s">
        <v>184</v>
      </c>
      <c r="F67" s="221"/>
      <c r="G67" s="221"/>
      <c r="H67" s="48" t="s">
        <v>72</v>
      </c>
      <c r="I67" s="28">
        <v>0</v>
      </c>
      <c r="J67" s="27"/>
      <c r="K67" s="25">
        <f t="shared" si="3"/>
        <v>0</v>
      </c>
    </row>
    <row r="68" spans="1:11" ht="16.5" thickBot="1">
      <c r="A68" s="222"/>
      <c r="B68" s="223"/>
      <c r="C68" s="223"/>
      <c r="D68" s="223"/>
      <c r="E68" s="223"/>
      <c r="F68" s="223"/>
      <c r="G68" s="223"/>
      <c r="H68" s="223"/>
      <c r="I68" s="223"/>
      <c r="J68" s="223"/>
      <c r="K68" s="223"/>
    </row>
    <row r="69" spans="1:11" ht="28.5" customHeight="1" thickBot="1">
      <c r="A69" s="17" t="s">
        <v>185</v>
      </c>
      <c r="B69" s="6"/>
      <c r="C69" s="6"/>
      <c r="D69" s="6"/>
      <c r="E69" s="6"/>
      <c r="F69" s="6"/>
      <c r="G69" s="6"/>
      <c r="H69" s="75"/>
      <c r="I69" s="75"/>
      <c r="J69" s="75"/>
      <c r="K69" s="75">
        <f>SUM(K8:K67)</f>
        <v>698.8</v>
      </c>
    </row>
  </sheetData>
  <mergeCells count="135">
    <mergeCell ref="B67:D67"/>
    <mergeCell ref="E67:G67"/>
    <mergeCell ref="A68:K68"/>
    <mergeCell ref="B64:D64"/>
    <mergeCell ref="E64:G64"/>
    <mergeCell ref="B65:D65"/>
    <mergeCell ref="E65:G65"/>
    <mergeCell ref="B66:D66"/>
    <mergeCell ref="E66:G66"/>
    <mergeCell ref="B61:D61"/>
    <mergeCell ref="E61:G61"/>
    <mergeCell ref="B62:D62"/>
    <mergeCell ref="E62:G62"/>
    <mergeCell ref="B63:D63"/>
    <mergeCell ref="E63:G63"/>
    <mergeCell ref="B58:D58"/>
    <mergeCell ref="E58:G58"/>
    <mergeCell ref="B59:D59"/>
    <mergeCell ref="E59:G59"/>
    <mergeCell ref="B60:D60"/>
    <mergeCell ref="E60:G60"/>
    <mergeCell ref="B55:D55"/>
    <mergeCell ref="E55:G55"/>
    <mergeCell ref="B56:D56"/>
    <mergeCell ref="E56:G56"/>
    <mergeCell ref="B57:D57"/>
    <mergeCell ref="E57:G57"/>
    <mergeCell ref="B52:D52"/>
    <mergeCell ref="E52:G52"/>
    <mergeCell ref="B53:D53"/>
    <mergeCell ref="E53:G53"/>
    <mergeCell ref="B54:D54"/>
    <mergeCell ref="E54:G54"/>
    <mergeCell ref="B49:D49"/>
    <mergeCell ref="E49:G49"/>
    <mergeCell ref="B50:D50"/>
    <mergeCell ref="E50:G50"/>
    <mergeCell ref="B51:D51"/>
    <mergeCell ref="E51:G51"/>
    <mergeCell ref="B46:D46"/>
    <mergeCell ref="E46:G46"/>
    <mergeCell ref="B47:D47"/>
    <mergeCell ref="E47:G47"/>
    <mergeCell ref="B48:D48"/>
    <mergeCell ref="E48:G48"/>
    <mergeCell ref="B43:D43"/>
    <mergeCell ref="E43:G43"/>
    <mergeCell ref="B44:D44"/>
    <mergeCell ref="E44:G44"/>
    <mergeCell ref="B45:D45"/>
    <mergeCell ref="E45:G45"/>
    <mergeCell ref="B40:D40"/>
    <mergeCell ref="E40:G40"/>
    <mergeCell ref="B41:D41"/>
    <mergeCell ref="E41:G41"/>
    <mergeCell ref="B42:D42"/>
    <mergeCell ref="E42:G42"/>
    <mergeCell ref="B37:D37"/>
    <mergeCell ref="E37:G37"/>
    <mergeCell ref="B38:D38"/>
    <mergeCell ref="E38:G38"/>
    <mergeCell ref="B39:D39"/>
    <mergeCell ref="E39:G39"/>
    <mergeCell ref="B34:D34"/>
    <mergeCell ref="E34:G34"/>
    <mergeCell ref="B35:D35"/>
    <mergeCell ref="E35:G35"/>
    <mergeCell ref="B36:D36"/>
    <mergeCell ref="E36:G36"/>
    <mergeCell ref="B31:D31"/>
    <mergeCell ref="E31:G31"/>
    <mergeCell ref="B32:D32"/>
    <mergeCell ref="E32:G32"/>
    <mergeCell ref="B33:D33"/>
    <mergeCell ref="E33:G33"/>
    <mergeCell ref="B28:D28"/>
    <mergeCell ref="E28:G28"/>
    <mergeCell ref="B29:D29"/>
    <mergeCell ref="E29:G29"/>
    <mergeCell ref="B30:D30"/>
    <mergeCell ref="E30:G30"/>
    <mergeCell ref="B25:D25"/>
    <mergeCell ref="E25:G25"/>
    <mergeCell ref="B26:D26"/>
    <mergeCell ref="E26:G26"/>
    <mergeCell ref="B27:D27"/>
    <mergeCell ref="E27:G27"/>
    <mergeCell ref="B22:D22"/>
    <mergeCell ref="E22:G22"/>
    <mergeCell ref="B23:D23"/>
    <mergeCell ref="E23:G23"/>
    <mergeCell ref="B24:D24"/>
    <mergeCell ref="E24:G24"/>
    <mergeCell ref="B19:D19"/>
    <mergeCell ref="E19:G19"/>
    <mergeCell ref="B20:D20"/>
    <mergeCell ref="E20:G20"/>
    <mergeCell ref="B21:D21"/>
    <mergeCell ref="E21:G21"/>
    <mergeCell ref="B16:D16"/>
    <mergeCell ref="E16:G16"/>
    <mergeCell ref="B17:D17"/>
    <mergeCell ref="E17:G17"/>
    <mergeCell ref="B18:D18"/>
    <mergeCell ref="E18:G18"/>
    <mergeCell ref="B13:D13"/>
    <mergeCell ref="E13:G13"/>
    <mergeCell ref="B14:D14"/>
    <mergeCell ref="E14:G14"/>
    <mergeCell ref="B15:D15"/>
    <mergeCell ref="E15:G15"/>
    <mergeCell ref="B10:D10"/>
    <mergeCell ref="E10:G10"/>
    <mergeCell ref="B11:D11"/>
    <mergeCell ref="E11:G11"/>
    <mergeCell ref="B12:D12"/>
    <mergeCell ref="E12:G12"/>
    <mergeCell ref="B7:D7"/>
    <mergeCell ref="E7:G7"/>
    <mergeCell ref="B8:D8"/>
    <mergeCell ref="E8:G8"/>
    <mergeCell ref="B9:D9"/>
    <mergeCell ref="E9:G9"/>
    <mergeCell ref="A4:B4"/>
    <mergeCell ref="C4:D4"/>
    <mergeCell ref="F4:G4"/>
    <mergeCell ref="I4:K4"/>
    <mergeCell ref="B6:D6"/>
    <mergeCell ref="E6:G6"/>
    <mergeCell ref="A1:K1"/>
    <mergeCell ref="A2:K2"/>
    <mergeCell ref="A3:B3"/>
    <mergeCell ref="C3:D3"/>
    <mergeCell ref="F3:G3"/>
    <mergeCell ref="I3:K3"/>
  </mergeCells>
  <printOptions horizontalCentered="1" verticalCentered="1"/>
  <pageMargins left="0" right="0" top="0" bottom="0" header="0" footer="0"/>
  <pageSetup scale="67"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52">
    <tabColor theme="9"/>
  </sheetPr>
  <dimension ref="A1:K69"/>
  <sheetViews>
    <sheetView view="pageBreakPreview" topLeftCell="A24" zoomScale="80" zoomScaleNormal="50" zoomScaleSheetLayoutView="80" workbookViewId="0">
      <selection activeCell="E8" sqref="E8:G8"/>
    </sheetView>
  </sheetViews>
  <sheetFormatPr defaultRowHeight="21"/>
  <cols>
    <col min="1" max="1" width="6.42578125" style="18" customWidth="1"/>
    <col min="2" max="2" width="18.85546875" style="1" customWidth="1"/>
    <col min="3" max="3" width="11.85546875" style="1" customWidth="1"/>
    <col min="4" max="4" width="21.5703125" style="1" customWidth="1"/>
    <col min="5" max="5" width="19.42578125" style="1" customWidth="1"/>
    <col min="6" max="6" width="12.85546875" style="1" customWidth="1"/>
    <col min="7" max="7" width="10.5703125" style="1" customWidth="1"/>
    <col min="8" max="8" width="12" style="7" customWidth="1"/>
    <col min="9" max="9" width="10.85546875" style="1" customWidth="1"/>
    <col min="10" max="10" width="10.42578125" style="1" customWidth="1"/>
    <col min="11" max="11" width="13.42578125" style="1" customWidth="1"/>
  </cols>
  <sheetData>
    <row r="1" spans="1:11" ht="79.5" customHeight="1">
      <c r="A1" s="165" t="s">
        <v>0</v>
      </c>
      <c r="B1" s="165"/>
      <c r="C1" s="165"/>
      <c r="D1" s="165"/>
      <c r="E1" s="165"/>
      <c r="F1" s="165"/>
      <c r="G1" s="165"/>
      <c r="H1" s="165"/>
      <c r="I1" s="165"/>
      <c r="J1" s="165"/>
      <c r="K1" s="165"/>
    </row>
    <row r="2" spans="1:11" ht="33.75" customHeight="1">
      <c r="A2" s="166" t="s">
        <v>41</v>
      </c>
      <c r="B2" s="166"/>
      <c r="C2" s="166"/>
      <c r="D2" s="166"/>
      <c r="E2" s="166"/>
      <c r="F2" s="166"/>
      <c r="G2" s="166"/>
      <c r="H2" s="166"/>
      <c r="I2" s="166"/>
      <c r="J2" s="166"/>
      <c r="K2" s="166"/>
    </row>
    <row r="3" spans="1:11" ht="34.5" customHeight="1">
      <c r="A3" s="264" t="s">
        <v>213</v>
      </c>
      <c r="B3" s="265"/>
      <c r="C3" s="266" t="s">
        <v>29</v>
      </c>
      <c r="D3" s="267"/>
      <c r="E3" s="37" t="s">
        <v>44</v>
      </c>
      <c r="F3" s="266"/>
      <c r="G3" s="270"/>
      <c r="H3" s="35" t="s">
        <v>46</v>
      </c>
      <c r="I3" s="266"/>
      <c r="J3" s="270"/>
      <c r="K3" s="267"/>
    </row>
    <row r="4" spans="1:11" ht="39.75" customHeight="1">
      <c r="A4" s="264" t="s">
        <v>215</v>
      </c>
      <c r="B4" s="265"/>
      <c r="C4" s="266"/>
      <c r="D4" s="267"/>
      <c r="E4" s="38" t="s">
        <v>49</v>
      </c>
      <c r="F4" s="273"/>
      <c r="G4" s="274"/>
      <c r="H4" s="36" t="s">
        <v>216</v>
      </c>
      <c r="I4" s="266"/>
      <c r="J4" s="270"/>
      <c r="K4" s="267"/>
    </row>
    <row r="5" spans="1:11" ht="23.25">
      <c r="A5" s="10"/>
      <c r="B5" s="4"/>
      <c r="C5" s="4"/>
      <c r="D5" s="4"/>
      <c r="E5" s="4"/>
      <c r="F5"/>
      <c r="G5"/>
      <c r="H5" s="8"/>
      <c r="I5" s="5"/>
      <c r="J5" s="2"/>
    </row>
    <row r="6" spans="1:11" ht="31.5" customHeight="1">
      <c r="A6" s="11" t="s">
        <v>52</v>
      </c>
      <c r="B6" s="161" t="s">
        <v>53</v>
      </c>
      <c r="C6" s="162"/>
      <c r="D6" s="163"/>
      <c r="E6" s="164" t="s">
        <v>54</v>
      </c>
      <c r="F6" s="164"/>
      <c r="G6" s="164"/>
      <c r="H6" s="24" t="s">
        <v>55</v>
      </c>
      <c r="I6" s="24" t="s">
        <v>56</v>
      </c>
      <c r="J6" s="24" t="s">
        <v>57</v>
      </c>
      <c r="K6" s="24" t="s">
        <v>58</v>
      </c>
    </row>
    <row r="7" spans="1:11" ht="30" hidden="1" customHeight="1">
      <c r="A7" s="13">
        <v>1</v>
      </c>
      <c r="B7" s="174" t="s">
        <v>59</v>
      </c>
      <c r="C7" s="174"/>
      <c r="D7" s="174"/>
      <c r="E7" s="174" t="s">
        <v>60</v>
      </c>
      <c r="F7" s="174"/>
      <c r="G7" s="174"/>
      <c r="H7" s="9"/>
      <c r="I7" s="3"/>
      <c r="J7" s="3"/>
      <c r="K7" s="3"/>
    </row>
    <row r="8" spans="1:11" ht="116.25" hidden="1" customHeight="1">
      <c r="A8" s="12">
        <v>1.1000000000000001</v>
      </c>
      <c r="B8" s="175" t="s">
        <v>61</v>
      </c>
      <c r="C8" s="176"/>
      <c r="D8" s="177"/>
      <c r="E8" s="178" t="s">
        <v>62</v>
      </c>
      <c r="F8" s="179"/>
      <c r="G8" s="180"/>
      <c r="H8" s="46" t="s">
        <v>63</v>
      </c>
      <c r="I8" s="28">
        <v>0</v>
      </c>
      <c r="J8" s="27"/>
      <c r="K8" s="25">
        <f>J8*I8</f>
        <v>0</v>
      </c>
    </row>
    <row r="9" spans="1:11" ht="126.75" hidden="1" customHeight="1">
      <c r="A9" s="12">
        <v>1.2</v>
      </c>
      <c r="B9" s="196" t="s">
        <v>64</v>
      </c>
      <c r="C9" s="196"/>
      <c r="D9" s="196"/>
      <c r="E9" s="197" t="s">
        <v>65</v>
      </c>
      <c r="F9" s="197"/>
      <c r="G9" s="197"/>
      <c r="H9" s="46" t="s">
        <v>63</v>
      </c>
      <c r="I9" s="28">
        <v>0</v>
      </c>
      <c r="J9" s="27"/>
      <c r="K9" s="25">
        <f>J9*I9</f>
        <v>0</v>
      </c>
    </row>
    <row r="10" spans="1:11" ht="25.5" customHeight="1">
      <c r="A10" s="13">
        <v>2</v>
      </c>
      <c r="B10" s="262" t="s">
        <v>66</v>
      </c>
      <c r="C10" s="262"/>
      <c r="D10" s="262"/>
      <c r="E10" s="262" t="s">
        <v>67</v>
      </c>
      <c r="F10" s="262"/>
      <c r="G10" s="262"/>
      <c r="H10" s="47"/>
      <c r="I10" s="9"/>
      <c r="J10" s="26"/>
      <c r="K10" s="26"/>
    </row>
    <row r="11" spans="1:11" ht="101.25" customHeight="1">
      <c r="A11" s="12">
        <v>2.1</v>
      </c>
      <c r="B11" s="175" t="s">
        <v>68</v>
      </c>
      <c r="C11" s="176"/>
      <c r="D11" s="177"/>
      <c r="E11" s="178" t="s">
        <v>69</v>
      </c>
      <c r="F11" s="179"/>
      <c r="G11" s="180"/>
      <c r="H11" s="46" t="s">
        <v>63</v>
      </c>
      <c r="I11" s="28">
        <v>15</v>
      </c>
      <c r="J11" s="27">
        <v>4</v>
      </c>
      <c r="K11" s="25">
        <f t="shared" ref="K11:K16" si="0">J11*I11</f>
        <v>60</v>
      </c>
    </row>
    <row r="12" spans="1:11" ht="104.25" customHeight="1">
      <c r="A12" s="14">
        <v>2.2000000000000002</v>
      </c>
      <c r="B12" s="175" t="s">
        <v>70</v>
      </c>
      <c r="C12" s="176"/>
      <c r="D12" s="177"/>
      <c r="E12" s="178" t="s">
        <v>71</v>
      </c>
      <c r="F12" s="179"/>
      <c r="G12" s="180"/>
      <c r="H12" s="48" t="s">
        <v>72</v>
      </c>
      <c r="I12" s="28">
        <v>16</v>
      </c>
      <c r="J12" s="27">
        <v>8</v>
      </c>
      <c r="K12" s="25">
        <f t="shared" si="0"/>
        <v>128</v>
      </c>
    </row>
    <row r="13" spans="1:11" ht="93" customHeight="1">
      <c r="A13" s="14">
        <v>2.2999999999999998</v>
      </c>
      <c r="B13" s="175" t="s">
        <v>73</v>
      </c>
      <c r="C13" s="176"/>
      <c r="D13" s="177"/>
      <c r="E13" s="178" t="s">
        <v>74</v>
      </c>
      <c r="F13" s="179"/>
      <c r="G13" s="180"/>
      <c r="H13" s="48" t="s">
        <v>72</v>
      </c>
      <c r="I13" s="28">
        <v>10</v>
      </c>
      <c r="J13" s="27">
        <v>11</v>
      </c>
      <c r="K13" s="25">
        <f t="shared" si="0"/>
        <v>110</v>
      </c>
    </row>
    <row r="14" spans="1:11" ht="157.5" customHeight="1">
      <c r="A14" s="14">
        <v>2.4</v>
      </c>
      <c r="B14" s="175" t="s">
        <v>75</v>
      </c>
      <c r="C14" s="176"/>
      <c r="D14" s="177"/>
      <c r="E14" s="178" t="s">
        <v>76</v>
      </c>
      <c r="F14" s="179"/>
      <c r="G14" s="180"/>
      <c r="H14" s="46" t="s">
        <v>63</v>
      </c>
      <c r="I14" s="28">
        <v>17.5</v>
      </c>
      <c r="J14" s="27">
        <v>15</v>
      </c>
      <c r="K14" s="25">
        <f t="shared" si="0"/>
        <v>262.5</v>
      </c>
    </row>
    <row r="15" spans="1:11" ht="84" hidden="1" customHeight="1">
      <c r="A15" s="12">
        <v>2.5</v>
      </c>
      <c r="B15" s="175" t="s">
        <v>77</v>
      </c>
      <c r="C15" s="176"/>
      <c r="D15" s="177"/>
      <c r="E15" s="178" t="s">
        <v>78</v>
      </c>
      <c r="F15" s="179"/>
      <c r="G15" s="180"/>
      <c r="H15" s="46" t="s">
        <v>63</v>
      </c>
      <c r="I15" s="28">
        <v>0</v>
      </c>
      <c r="J15" s="27"/>
      <c r="K15" s="25">
        <f t="shared" si="0"/>
        <v>0</v>
      </c>
    </row>
    <row r="16" spans="1:11" ht="131.44999999999999" hidden="1" customHeight="1">
      <c r="A16" s="14">
        <v>2.6</v>
      </c>
      <c r="B16" s="175" t="s">
        <v>79</v>
      </c>
      <c r="C16" s="176"/>
      <c r="D16" s="177"/>
      <c r="E16" s="178" t="s">
        <v>80</v>
      </c>
      <c r="F16" s="179"/>
      <c r="G16" s="180"/>
      <c r="H16" s="46" t="s">
        <v>63</v>
      </c>
      <c r="I16" s="28">
        <v>0</v>
      </c>
      <c r="J16" s="27"/>
      <c r="K16" s="25">
        <f t="shared" si="0"/>
        <v>0</v>
      </c>
    </row>
    <row r="17" spans="1:11" ht="30" hidden="1" customHeight="1">
      <c r="A17" s="15">
        <v>3</v>
      </c>
      <c r="B17" s="263" t="s">
        <v>81</v>
      </c>
      <c r="C17" s="263"/>
      <c r="D17" s="263"/>
      <c r="E17" s="262" t="s">
        <v>82</v>
      </c>
      <c r="F17" s="262"/>
      <c r="G17" s="262"/>
      <c r="H17" s="47"/>
      <c r="I17" s="29"/>
      <c r="J17" s="26"/>
      <c r="K17" s="26"/>
    </row>
    <row r="18" spans="1:11" ht="90" hidden="1" customHeight="1">
      <c r="A18" s="12">
        <v>3.1</v>
      </c>
      <c r="B18" s="175" t="s">
        <v>83</v>
      </c>
      <c r="C18" s="176"/>
      <c r="D18" s="177"/>
      <c r="E18" s="178" t="s">
        <v>84</v>
      </c>
      <c r="F18" s="179"/>
      <c r="G18" s="180"/>
      <c r="H18" s="46" t="s">
        <v>85</v>
      </c>
      <c r="I18" s="28">
        <v>0</v>
      </c>
      <c r="J18" s="27"/>
      <c r="K18" s="25">
        <f t="shared" ref="K18:K23" si="1">J18*I18</f>
        <v>0</v>
      </c>
    </row>
    <row r="19" spans="1:11" ht="108.6" hidden="1" customHeight="1">
      <c r="A19" s="12">
        <v>3.2</v>
      </c>
      <c r="B19" s="175" t="s">
        <v>86</v>
      </c>
      <c r="C19" s="176"/>
      <c r="D19" s="177"/>
      <c r="E19" s="178" t="s">
        <v>87</v>
      </c>
      <c r="F19" s="179"/>
      <c r="G19" s="180"/>
      <c r="H19" s="46" t="s">
        <v>63</v>
      </c>
      <c r="I19" s="28">
        <v>0</v>
      </c>
      <c r="J19" s="27"/>
      <c r="K19" s="25">
        <f t="shared" si="1"/>
        <v>0</v>
      </c>
    </row>
    <row r="20" spans="1:11" ht="116.1" hidden="1" customHeight="1">
      <c r="A20" s="12">
        <v>3.3</v>
      </c>
      <c r="B20" s="175" t="s">
        <v>88</v>
      </c>
      <c r="C20" s="176"/>
      <c r="D20" s="177"/>
      <c r="E20" s="178" t="s">
        <v>89</v>
      </c>
      <c r="F20" s="179"/>
      <c r="G20" s="180"/>
      <c r="H20" s="46" t="s">
        <v>63</v>
      </c>
      <c r="I20" s="28">
        <v>0</v>
      </c>
      <c r="J20" s="27"/>
      <c r="K20" s="25">
        <f t="shared" si="1"/>
        <v>0</v>
      </c>
    </row>
    <row r="21" spans="1:11" ht="91.5" hidden="1" customHeight="1">
      <c r="A21" s="34">
        <v>3.4</v>
      </c>
      <c r="B21" s="175" t="s">
        <v>90</v>
      </c>
      <c r="C21" s="176"/>
      <c r="D21" s="177"/>
      <c r="E21" s="178" t="s">
        <v>91</v>
      </c>
      <c r="F21" s="179"/>
      <c r="G21" s="180"/>
      <c r="H21" s="48" t="s">
        <v>85</v>
      </c>
      <c r="I21" s="28">
        <v>0</v>
      </c>
      <c r="J21" s="27"/>
      <c r="K21" s="25">
        <f t="shared" si="1"/>
        <v>0</v>
      </c>
    </row>
    <row r="22" spans="1:11" ht="119.1" hidden="1" customHeight="1">
      <c r="A22" s="34">
        <v>3.5</v>
      </c>
      <c r="B22" s="175" t="s">
        <v>92</v>
      </c>
      <c r="C22" s="176"/>
      <c r="D22" s="177"/>
      <c r="E22" s="178" t="s">
        <v>93</v>
      </c>
      <c r="F22" s="179"/>
      <c r="G22" s="180"/>
      <c r="H22" s="46" t="s">
        <v>63</v>
      </c>
      <c r="I22" s="28">
        <v>0</v>
      </c>
      <c r="J22" s="27"/>
      <c r="K22" s="25">
        <f t="shared" si="1"/>
        <v>0</v>
      </c>
    </row>
    <row r="23" spans="1:11" ht="91.5" hidden="1" customHeight="1">
      <c r="A23" s="34">
        <v>3.6</v>
      </c>
      <c r="B23" s="175" t="s">
        <v>94</v>
      </c>
      <c r="C23" s="176"/>
      <c r="D23" s="177"/>
      <c r="E23" s="178" t="s">
        <v>95</v>
      </c>
      <c r="F23" s="179"/>
      <c r="G23" s="180"/>
      <c r="H23" s="48" t="s">
        <v>85</v>
      </c>
      <c r="I23" s="28">
        <v>0</v>
      </c>
      <c r="J23" s="27"/>
      <c r="K23" s="25">
        <f t="shared" si="1"/>
        <v>0</v>
      </c>
    </row>
    <row r="24" spans="1:11" ht="28.5" customHeight="1">
      <c r="A24" s="16">
        <v>4</v>
      </c>
      <c r="B24" s="262" t="s">
        <v>96</v>
      </c>
      <c r="C24" s="262"/>
      <c r="D24" s="262"/>
      <c r="E24" s="262" t="s">
        <v>97</v>
      </c>
      <c r="F24" s="262"/>
      <c r="G24" s="262"/>
      <c r="H24" s="47"/>
      <c r="I24" s="29"/>
      <c r="J24" s="26"/>
      <c r="K24" s="26"/>
    </row>
    <row r="25" spans="1:11" ht="148.5" customHeight="1">
      <c r="A25" s="12">
        <v>4.0999999999999996</v>
      </c>
      <c r="B25" s="175" t="s">
        <v>98</v>
      </c>
      <c r="C25" s="176"/>
      <c r="D25" s="177"/>
      <c r="E25" s="178" t="s">
        <v>99</v>
      </c>
      <c r="F25" s="179"/>
      <c r="G25" s="180"/>
      <c r="H25" s="46" t="s">
        <v>63</v>
      </c>
      <c r="I25" s="28">
        <v>1.8</v>
      </c>
      <c r="J25" s="27">
        <v>110</v>
      </c>
      <c r="K25" s="25">
        <f>J25*I25</f>
        <v>198</v>
      </c>
    </row>
    <row r="26" spans="1:11" ht="112.5" customHeight="1">
      <c r="A26" s="14">
        <v>4.2</v>
      </c>
      <c r="B26" s="175" t="s">
        <v>100</v>
      </c>
      <c r="C26" s="176"/>
      <c r="D26" s="177"/>
      <c r="E26" s="178" t="s">
        <v>101</v>
      </c>
      <c r="F26" s="179"/>
      <c r="G26" s="180"/>
      <c r="H26" s="46" t="s">
        <v>63</v>
      </c>
      <c r="I26" s="28">
        <v>2.31</v>
      </c>
      <c r="J26" s="27">
        <v>90</v>
      </c>
      <c r="K26" s="25">
        <f>J26*I26</f>
        <v>207.9</v>
      </c>
    </row>
    <row r="27" spans="1:11" ht="89.1" hidden="1" customHeight="1">
      <c r="A27" s="12">
        <v>4.3</v>
      </c>
      <c r="B27" s="175" t="s">
        <v>102</v>
      </c>
      <c r="C27" s="176"/>
      <c r="D27" s="177"/>
      <c r="E27" s="178" t="s">
        <v>103</v>
      </c>
      <c r="F27" s="179"/>
      <c r="G27" s="180"/>
      <c r="H27" s="46" t="s">
        <v>63</v>
      </c>
      <c r="I27" s="28">
        <v>0</v>
      </c>
      <c r="J27" s="27"/>
      <c r="K27" s="25">
        <f>J27*I27</f>
        <v>0</v>
      </c>
    </row>
    <row r="28" spans="1:11" ht="97.5" hidden="1" customHeight="1">
      <c r="A28" s="14">
        <v>4.4000000000000004</v>
      </c>
      <c r="B28" s="175" t="s">
        <v>104</v>
      </c>
      <c r="C28" s="176"/>
      <c r="D28" s="177"/>
      <c r="E28" s="178" t="s">
        <v>105</v>
      </c>
      <c r="F28" s="179"/>
      <c r="G28" s="180"/>
      <c r="H28" s="49" t="s">
        <v>106</v>
      </c>
      <c r="I28" s="28">
        <v>0</v>
      </c>
      <c r="J28" s="27"/>
      <c r="K28" s="25">
        <f>J28*I28</f>
        <v>0</v>
      </c>
    </row>
    <row r="29" spans="1:11" ht="137.25" customHeight="1">
      <c r="A29" s="14">
        <v>4.5</v>
      </c>
      <c r="B29" s="175" t="s">
        <v>107</v>
      </c>
      <c r="C29" s="176"/>
      <c r="D29" s="177"/>
      <c r="E29" s="178" t="s">
        <v>108</v>
      </c>
      <c r="F29" s="179"/>
      <c r="G29" s="180"/>
      <c r="H29" s="48" t="s">
        <v>106</v>
      </c>
      <c r="I29" s="28">
        <v>1.2</v>
      </c>
      <c r="J29" s="27">
        <v>35</v>
      </c>
      <c r="K29" s="25">
        <f>J29*I29</f>
        <v>42</v>
      </c>
    </row>
    <row r="30" spans="1:11" ht="33" hidden="1" customHeight="1">
      <c r="A30" s="16">
        <v>5</v>
      </c>
      <c r="B30" s="262" t="s">
        <v>109</v>
      </c>
      <c r="C30" s="262"/>
      <c r="D30" s="262"/>
      <c r="E30" s="262" t="s">
        <v>110</v>
      </c>
      <c r="F30" s="262"/>
      <c r="G30" s="262"/>
      <c r="H30" s="47"/>
      <c r="I30" s="30"/>
      <c r="J30" s="26"/>
      <c r="K30" s="26"/>
    </row>
    <row r="31" spans="1:11" ht="167.25" hidden="1" customHeight="1">
      <c r="A31" s="14">
        <v>5.0999999999999996</v>
      </c>
      <c r="B31" s="196" t="s">
        <v>111</v>
      </c>
      <c r="C31" s="196"/>
      <c r="D31" s="196"/>
      <c r="E31" s="197" t="s">
        <v>112</v>
      </c>
      <c r="F31" s="197"/>
      <c r="G31" s="197"/>
      <c r="H31" s="48" t="s">
        <v>72</v>
      </c>
      <c r="I31" s="28">
        <v>0</v>
      </c>
      <c r="J31" s="27"/>
      <c r="K31" s="25">
        <f>J31*I31</f>
        <v>0</v>
      </c>
    </row>
    <row r="32" spans="1:11" ht="135" hidden="1" customHeight="1">
      <c r="A32" s="14">
        <v>5.2</v>
      </c>
      <c r="B32" s="196" t="s">
        <v>113</v>
      </c>
      <c r="C32" s="196"/>
      <c r="D32" s="196"/>
      <c r="E32" s="258" t="s">
        <v>114</v>
      </c>
      <c r="F32" s="258"/>
      <c r="G32" s="258"/>
      <c r="H32" s="48" t="s">
        <v>63</v>
      </c>
      <c r="I32" s="28">
        <v>0</v>
      </c>
      <c r="J32" s="27"/>
      <c r="K32" s="25">
        <f>J32*I32</f>
        <v>0</v>
      </c>
    </row>
    <row r="33" spans="1:11" ht="33" hidden="1" customHeight="1">
      <c r="A33" s="41">
        <v>6</v>
      </c>
      <c r="B33" s="259" t="s">
        <v>115</v>
      </c>
      <c r="C33" s="260"/>
      <c r="D33" s="261"/>
      <c r="E33" s="259" t="s">
        <v>116</v>
      </c>
      <c r="F33" s="260"/>
      <c r="G33" s="261"/>
      <c r="H33" s="50"/>
      <c r="I33" s="30"/>
      <c r="J33" s="26"/>
      <c r="K33" s="26"/>
    </row>
    <row r="34" spans="1:11" ht="112.5" hidden="1" customHeight="1">
      <c r="A34" s="12">
        <v>6.1</v>
      </c>
      <c r="B34" s="175" t="s">
        <v>117</v>
      </c>
      <c r="C34" s="176"/>
      <c r="D34" s="177"/>
      <c r="E34" s="178" t="s">
        <v>118</v>
      </c>
      <c r="F34" s="179"/>
      <c r="G34" s="180"/>
      <c r="H34" s="46" t="s">
        <v>85</v>
      </c>
      <c r="I34" s="28">
        <v>0</v>
      </c>
      <c r="J34" s="27"/>
      <c r="K34" s="25">
        <f>J34*I34</f>
        <v>0</v>
      </c>
    </row>
    <row r="35" spans="1:11" ht="113.25" hidden="1" customHeight="1">
      <c r="A35" s="12">
        <v>6.2</v>
      </c>
      <c r="B35" s="175" t="s">
        <v>119</v>
      </c>
      <c r="C35" s="176"/>
      <c r="D35" s="177"/>
      <c r="E35" s="178" t="s">
        <v>120</v>
      </c>
      <c r="F35" s="179"/>
      <c r="G35" s="180"/>
      <c r="H35" s="48" t="s">
        <v>85</v>
      </c>
      <c r="I35" s="28">
        <v>0</v>
      </c>
      <c r="J35" s="27"/>
      <c r="K35" s="25">
        <f>J35*I35</f>
        <v>0</v>
      </c>
    </row>
    <row r="36" spans="1:11" ht="113.25" hidden="1" customHeight="1">
      <c r="A36" s="12">
        <v>6.3</v>
      </c>
      <c r="B36" s="196" t="s">
        <v>121</v>
      </c>
      <c r="C36" s="196"/>
      <c r="D36" s="196"/>
      <c r="E36" s="197" t="s">
        <v>122</v>
      </c>
      <c r="F36" s="197"/>
      <c r="G36" s="197"/>
      <c r="H36" s="48" t="s">
        <v>85</v>
      </c>
      <c r="I36" s="28">
        <v>0</v>
      </c>
      <c r="J36" s="27"/>
      <c r="K36" s="25">
        <f t="shared" ref="K36:K54" si="2">J36*I36</f>
        <v>0</v>
      </c>
    </row>
    <row r="37" spans="1:11" ht="113.25" hidden="1" customHeight="1">
      <c r="A37" s="12">
        <v>6.4</v>
      </c>
      <c r="B37" s="196" t="s">
        <v>123</v>
      </c>
      <c r="C37" s="196"/>
      <c r="D37" s="196"/>
      <c r="E37" s="197" t="s">
        <v>124</v>
      </c>
      <c r="F37" s="197"/>
      <c r="G37" s="197"/>
      <c r="H37" s="48" t="s">
        <v>85</v>
      </c>
      <c r="I37" s="28">
        <v>0</v>
      </c>
      <c r="J37" s="27"/>
      <c r="K37" s="25">
        <f t="shared" si="2"/>
        <v>0</v>
      </c>
    </row>
    <row r="38" spans="1:11" ht="113.25" hidden="1" customHeight="1">
      <c r="A38" s="12">
        <v>6.5</v>
      </c>
      <c r="B38" s="196" t="s">
        <v>125</v>
      </c>
      <c r="C38" s="196"/>
      <c r="D38" s="196"/>
      <c r="E38" s="197" t="s">
        <v>126</v>
      </c>
      <c r="F38" s="197"/>
      <c r="G38" s="197"/>
      <c r="H38" s="48" t="s">
        <v>72</v>
      </c>
      <c r="I38" s="28">
        <v>0</v>
      </c>
      <c r="J38" s="27"/>
      <c r="K38" s="25">
        <f t="shared" si="2"/>
        <v>0</v>
      </c>
    </row>
    <row r="39" spans="1:11" ht="87.75" hidden="1" customHeight="1">
      <c r="A39" s="12">
        <v>6.6</v>
      </c>
      <c r="B39" s="196" t="s">
        <v>127</v>
      </c>
      <c r="C39" s="196"/>
      <c r="D39" s="196"/>
      <c r="E39" s="197" t="s">
        <v>128</v>
      </c>
      <c r="F39" s="197"/>
      <c r="G39" s="197"/>
      <c r="H39" s="48" t="s">
        <v>85</v>
      </c>
      <c r="I39" s="28">
        <v>0</v>
      </c>
      <c r="J39" s="27"/>
      <c r="K39" s="25">
        <f t="shared" si="2"/>
        <v>0</v>
      </c>
    </row>
    <row r="40" spans="1:11" ht="113.25" hidden="1" customHeight="1">
      <c r="A40" s="12">
        <v>6.7</v>
      </c>
      <c r="B40" s="196" t="s">
        <v>129</v>
      </c>
      <c r="C40" s="196"/>
      <c r="D40" s="196"/>
      <c r="E40" s="197" t="s">
        <v>130</v>
      </c>
      <c r="F40" s="197"/>
      <c r="G40" s="197"/>
      <c r="H40" s="48" t="s">
        <v>72</v>
      </c>
      <c r="I40" s="28">
        <v>0</v>
      </c>
      <c r="J40" s="27"/>
      <c r="K40" s="25">
        <f t="shared" si="2"/>
        <v>0</v>
      </c>
    </row>
    <row r="41" spans="1:11" ht="137.1" hidden="1" customHeight="1">
      <c r="A41" s="12">
        <v>6.8</v>
      </c>
      <c r="B41" s="196" t="s">
        <v>131</v>
      </c>
      <c r="C41" s="196"/>
      <c r="D41" s="196"/>
      <c r="E41" s="197" t="s">
        <v>132</v>
      </c>
      <c r="F41" s="197"/>
      <c r="G41" s="197"/>
      <c r="H41" s="48" t="s">
        <v>85</v>
      </c>
      <c r="I41" s="28">
        <v>0</v>
      </c>
      <c r="J41" s="27"/>
      <c r="K41" s="25">
        <f t="shared" si="2"/>
        <v>0</v>
      </c>
    </row>
    <row r="42" spans="1:11" ht="72" hidden="1" customHeight="1">
      <c r="A42" s="12">
        <v>6.9</v>
      </c>
      <c r="B42" s="196" t="s">
        <v>133</v>
      </c>
      <c r="C42" s="196"/>
      <c r="D42" s="196"/>
      <c r="E42" s="197" t="s">
        <v>134</v>
      </c>
      <c r="F42" s="197"/>
      <c r="G42" s="197"/>
      <c r="H42" s="48" t="s">
        <v>85</v>
      </c>
      <c r="I42" s="28">
        <v>0</v>
      </c>
      <c r="J42" s="27"/>
      <c r="K42" s="25">
        <f t="shared" si="2"/>
        <v>0</v>
      </c>
    </row>
    <row r="43" spans="1:11" ht="75" hidden="1" customHeight="1">
      <c r="A43" s="40">
        <v>6.1</v>
      </c>
      <c r="B43" s="196" t="s">
        <v>135</v>
      </c>
      <c r="C43" s="196"/>
      <c r="D43" s="196"/>
      <c r="E43" s="197" t="s">
        <v>136</v>
      </c>
      <c r="F43" s="197"/>
      <c r="G43" s="197"/>
      <c r="H43" s="48" t="s">
        <v>85</v>
      </c>
      <c r="I43" s="28">
        <v>0</v>
      </c>
      <c r="J43" s="27"/>
      <c r="K43" s="25">
        <f t="shared" si="2"/>
        <v>0</v>
      </c>
    </row>
    <row r="44" spans="1:11" ht="57.75" hidden="1" customHeight="1">
      <c r="A44" s="40">
        <v>6.11</v>
      </c>
      <c r="B44" s="196" t="s">
        <v>137</v>
      </c>
      <c r="C44" s="196"/>
      <c r="D44" s="196"/>
      <c r="E44" s="197" t="s">
        <v>138</v>
      </c>
      <c r="F44" s="197"/>
      <c r="G44" s="197"/>
      <c r="H44" s="48" t="s">
        <v>85</v>
      </c>
      <c r="I44" s="28">
        <v>0</v>
      </c>
      <c r="J44" s="27"/>
      <c r="K44" s="25">
        <f t="shared" si="2"/>
        <v>0</v>
      </c>
    </row>
    <row r="45" spans="1:11" ht="111" hidden="1" customHeight="1">
      <c r="A45" s="40">
        <v>6.12</v>
      </c>
      <c r="B45" s="196" t="s">
        <v>139</v>
      </c>
      <c r="C45" s="196"/>
      <c r="D45" s="196"/>
      <c r="E45" s="197" t="s">
        <v>140</v>
      </c>
      <c r="F45" s="197"/>
      <c r="G45" s="197"/>
      <c r="H45" s="48" t="s">
        <v>85</v>
      </c>
      <c r="I45" s="28">
        <v>0</v>
      </c>
      <c r="J45" s="27"/>
      <c r="K45" s="25">
        <f t="shared" si="2"/>
        <v>0</v>
      </c>
    </row>
    <row r="46" spans="1:11" ht="106.35" hidden="1" customHeight="1">
      <c r="A46" s="40">
        <v>6.13</v>
      </c>
      <c r="B46" s="196" t="s">
        <v>141</v>
      </c>
      <c r="C46" s="196"/>
      <c r="D46" s="196"/>
      <c r="E46" s="197" t="s">
        <v>142</v>
      </c>
      <c r="F46" s="197"/>
      <c r="G46" s="197"/>
      <c r="H46" s="48" t="s">
        <v>85</v>
      </c>
      <c r="I46" s="28">
        <v>0</v>
      </c>
      <c r="J46" s="27"/>
      <c r="K46" s="25">
        <f t="shared" si="2"/>
        <v>0</v>
      </c>
    </row>
    <row r="47" spans="1:11" ht="97.35" hidden="1" customHeight="1">
      <c r="A47" s="40">
        <v>6.14</v>
      </c>
      <c r="B47" s="196" t="s">
        <v>143</v>
      </c>
      <c r="C47" s="196"/>
      <c r="D47" s="196"/>
      <c r="E47" s="212" t="s">
        <v>144</v>
      </c>
      <c r="F47" s="212"/>
      <c r="G47" s="212"/>
      <c r="H47" s="48" t="s">
        <v>85</v>
      </c>
      <c r="I47" s="28">
        <v>0</v>
      </c>
      <c r="J47" s="27"/>
      <c r="K47" s="25">
        <f t="shared" si="2"/>
        <v>0</v>
      </c>
    </row>
    <row r="48" spans="1:11" ht="113.45" hidden="1" customHeight="1">
      <c r="A48" s="40">
        <v>6.15</v>
      </c>
      <c r="B48" s="196" t="s">
        <v>145</v>
      </c>
      <c r="C48" s="196"/>
      <c r="D48" s="196"/>
      <c r="E48" s="197" t="s">
        <v>146</v>
      </c>
      <c r="F48" s="197"/>
      <c r="G48" s="197"/>
      <c r="H48" s="48" t="s">
        <v>85</v>
      </c>
      <c r="I48" s="28">
        <v>0</v>
      </c>
      <c r="J48" s="27"/>
      <c r="K48" s="25">
        <f t="shared" si="2"/>
        <v>0</v>
      </c>
    </row>
    <row r="49" spans="1:11" ht="97.5" hidden="1" customHeight="1">
      <c r="A49" s="40">
        <v>6.16</v>
      </c>
      <c r="B49" s="196" t="s">
        <v>147</v>
      </c>
      <c r="C49" s="196"/>
      <c r="D49" s="196"/>
      <c r="E49" s="212" t="s">
        <v>148</v>
      </c>
      <c r="F49" s="212"/>
      <c r="G49" s="212"/>
      <c r="H49" s="48" t="s">
        <v>85</v>
      </c>
      <c r="I49" s="28">
        <v>0</v>
      </c>
      <c r="J49" s="27"/>
      <c r="K49" s="25">
        <f t="shared" si="2"/>
        <v>0</v>
      </c>
    </row>
    <row r="50" spans="1:11" ht="110.1" hidden="1" customHeight="1">
      <c r="A50" s="40">
        <v>6.17</v>
      </c>
      <c r="B50" s="196" t="s">
        <v>149</v>
      </c>
      <c r="C50" s="196"/>
      <c r="D50" s="196"/>
      <c r="E50" s="197" t="s">
        <v>150</v>
      </c>
      <c r="F50" s="197"/>
      <c r="G50" s="197"/>
      <c r="H50" s="48" t="s">
        <v>85</v>
      </c>
      <c r="I50" s="28">
        <v>0</v>
      </c>
      <c r="J50" s="27"/>
      <c r="K50" s="25">
        <f t="shared" si="2"/>
        <v>0</v>
      </c>
    </row>
    <row r="51" spans="1:11" ht="138.6" hidden="1" customHeight="1">
      <c r="A51" s="40">
        <v>6.1800000000000104</v>
      </c>
      <c r="B51" s="196" t="s">
        <v>151</v>
      </c>
      <c r="C51" s="196"/>
      <c r="D51" s="196"/>
      <c r="E51" s="197" t="s">
        <v>152</v>
      </c>
      <c r="F51" s="197"/>
      <c r="G51" s="197"/>
      <c r="H51" s="48" t="s">
        <v>153</v>
      </c>
      <c r="I51" s="28">
        <v>0</v>
      </c>
      <c r="J51" s="27"/>
      <c r="K51" s="25">
        <f t="shared" si="2"/>
        <v>0</v>
      </c>
    </row>
    <row r="52" spans="1:11" ht="31.5" hidden="1" customHeight="1">
      <c r="A52" s="31">
        <v>7</v>
      </c>
      <c r="B52" s="248" t="s">
        <v>154</v>
      </c>
      <c r="C52" s="249"/>
      <c r="D52" s="250"/>
      <c r="E52" s="251" t="s">
        <v>155</v>
      </c>
      <c r="F52" s="251"/>
      <c r="G52" s="251"/>
      <c r="H52" s="51"/>
      <c r="I52" s="32"/>
      <c r="J52" s="32"/>
      <c r="K52" s="33"/>
    </row>
    <row r="53" spans="1:11" ht="113.25" hidden="1" customHeight="1">
      <c r="A53" s="14">
        <v>7.1</v>
      </c>
      <c r="B53" s="196" t="s">
        <v>156</v>
      </c>
      <c r="C53" s="196"/>
      <c r="D53" s="196"/>
      <c r="E53" s="197" t="s">
        <v>157</v>
      </c>
      <c r="F53" s="197"/>
      <c r="G53" s="197"/>
      <c r="H53" s="48"/>
      <c r="I53" s="28">
        <v>0</v>
      </c>
      <c r="J53" s="27"/>
      <c r="K53" s="25">
        <f t="shared" si="2"/>
        <v>0</v>
      </c>
    </row>
    <row r="54" spans="1:11" ht="113.25" hidden="1" customHeight="1">
      <c r="A54" s="14">
        <v>7.2</v>
      </c>
      <c r="B54" s="196" t="s">
        <v>158</v>
      </c>
      <c r="C54" s="196"/>
      <c r="D54" s="196"/>
      <c r="E54" s="212" t="s">
        <v>159</v>
      </c>
      <c r="F54" s="212"/>
      <c r="G54" s="212"/>
      <c r="H54" s="48"/>
      <c r="I54" s="28">
        <v>0</v>
      </c>
      <c r="J54" s="27"/>
      <c r="K54" s="25">
        <f t="shared" si="2"/>
        <v>0</v>
      </c>
    </row>
    <row r="55" spans="1:11" ht="31.5" hidden="1" customHeight="1" thickBot="1">
      <c r="A55" s="31">
        <v>8</v>
      </c>
      <c r="B55" s="248" t="s">
        <v>160</v>
      </c>
      <c r="C55" s="249"/>
      <c r="D55" s="250"/>
      <c r="E55" s="251" t="s">
        <v>161</v>
      </c>
      <c r="F55" s="251"/>
      <c r="G55" s="251"/>
      <c r="H55" s="51"/>
      <c r="I55" s="32"/>
      <c r="J55" s="32"/>
      <c r="K55" s="33"/>
    </row>
    <row r="56" spans="1:11" ht="127.5" hidden="1" customHeight="1" thickBot="1">
      <c r="A56" s="42">
        <v>8.1</v>
      </c>
      <c r="B56" s="252" t="s">
        <v>162</v>
      </c>
      <c r="C56" s="253"/>
      <c r="D56" s="254"/>
      <c r="E56" s="255" t="s">
        <v>163</v>
      </c>
      <c r="F56" s="256"/>
      <c r="G56" s="257"/>
      <c r="H56" s="52" t="s">
        <v>85</v>
      </c>
      <c r="I56" s="43">
        <v>0</v>
      </c>
      <c r="J56" s="44"/>
      <c r="K56" s="45">
        <f t="shared" ref="K56:K67" si="3">I56*J56</f>
        <v>0</v>
      </c>
    </row>
    <row r="57" spans="1:11" ht="124.5" hidden="1" customHeight="1" thickBot="1">
      <c r="A57" s="14">
        <v>8.1999999999999993</v>
      </c>
      <c r="B57" s="220" t="s">
        <v>164</v>
      </c>
      <c r="C57" s="220"/>
      <c r="D57" s="220"/>
      <c r="E57" s="221" t="s">
        <v>165</v>
      </c>
      <c r="F57" s="221"/>
      <c r="G57" s="221"/>
      <c r="H57" s="48" t="s">
        <v>85</v>
      </c>
      <c r="I57" s="43">
        <v>0</v>
      </c>
      <c r="J57" s="44"/>
      <c r="K57" s="45">
        <f t="shared" si="3"/>
        <v>0</v>
      </c>
    </row>
    <row r="58" spans="1:11" ht="120" hidden="1" customHeight="1">
      <c r="A58" s="42">
        <v>8.3000000000000007</v>
      </c>
      <c r="B58" s="224" t="s">
        <v>164</v>
      </c>
      <c r="C58" s="224"/>
      <c r="D58" s="224"/>
      <c r="E58" s="225" t="s">
        <v>166</v>
      </c>
      <c r="F58" s="225"/>
      <c r="G58" s="225"/>
      <c r="H58" s="49" t="s">
        <v>85</v>
      </c>
      <c r="I58" s="43">
        <v>0</v>
      </c>
      <c r="J58" s="44"/>
      <c r="K58" s="45">
        <f t="shared" si="3"/>
        <v>0</v>
      </c>
    </row>
    <row r="59" spans="1:11" ht="150" hidden="1" customHeight="1" thickBot="1">
      <c r="A59" s="14">
        <v>8.4</v>
      </c>
      <c r="B59" s="220" t="s">
        <v>167</v>
      </c>
      <c r="C59" s="220"/>
      <c r="D59" s="220"/>
      <c r="E59" s="221" t="s">
        <v>168</v>
      </c>
      <c r="F59" s="221"/>
      <c r="G59" s="221"/>
      <c r="H59" s="48" t="s">
        <v>85</v>
      </c>
      <c r="I59" s="28">
        <v>0</v>
      </c>
      <c r="J59" s="27"/>
      <c r="K59" s="45">
        <f t="shared" si="3"/>
        <v>0</v>
      </c>
    </row>
    <row r="60" spans="1:11" ht="148.5" hidden="1" customHeight="1">
      <c r="A60" s="42">
        <v>8.5</v>
      </c>
      <c r="B60" s="220" t="s">
        <v>169</v>
      </c>
      <c r="C60" s="220"/>
      <c r="D60" s="220"/>
      <c r="E60" s="221" t="s">
        <v>170</v>
      </c>
      <c r="F60" s="221"/>
      <c r="G60" s="221"/>
      <c r="H60" s="48" t="s">
        <v>85</v>
      </c>
      <c r="I60" s="28">
        <v>0</v>
      </c>
      <c r="J60" s="27"/>
      <c r="K60" s="25">
        <f t="shared" si="3"/>
        <v>0</v>
      </c>
    </row>
    <row r="61" spans="1:11" ht="172.5" hidden="1" customHeight="1" thickBot="1">
      <c r="A61" s="14">
        <v>8.6</v>
      </c>
      <c r="B61" s="220" t="s">
        <v>171</v>
      </c>
      <c r="C61" s="220"/>
      <c r="D61" s="220"/>
      <c r="E61" s="221" t="s">
        <v>172</v>
      </c>
      <c r="F61" s="221"/>
      <c r="G61" s="221"/>
      <c r="H61" s="48" t="s">
        <v>85</v>
      </c>
      <c r="I61" s="28">
        <v>0</v>
      </c>
      <c r="J61" s="27"/>
      <c r="K61" s="25">
        <f t="shared" si="3"/>
        <v>0</v>
      </c>
    </row>
    <row r="62" spans="1:11" ht="150" hidden="1" customHeight="1">
      <c r="A62" s="42">
        <v>8.6999999999999993</v>
      </c>
      <c r="B62" s="220" t="s">
        <v>173</v>
      </c>
      <c r="C62" s="220"/>
      <c r="D62" s="220"/>
      <c r="E62" s="221" t="s">
        <v>174</v>
      </c>
      <c r="F62" s="221"/>
      <c r="G62" s="221"/>
      <c r="H62" s="48" t="s">
        <v>85</v>
      </c>
      <c r="I62" s="28">
        <v>0</v>
      </c>
      <c r="J62" s="27"/>
      <c r="K62" s="25">
        <f t="shared" si="3"/>
        <v>0</v>
      </c>
    </row>
    <row r="63" spans="1:11" ht="195.75" hidden="1" customHeight="1" thickBot="1">
      <c r="A63" s="14">
        <v>8.8000000000000007</v>
      </c>
      <c r="B63" s="220" t="s">
        <v>175</v>
      </c>
      <c r="C63" s="220"/>
      <c r="D63" s="220"/>
      <c r="E63" s="221" t="s">
        <v>176</v>
      </c>
      <c r="F63" s="221"/>
      <c r="G63" s="221"/>
      <c r="H63" s="48" t="s">
        <v>85</v>
      </c>
      <c r="I63" s="28">
        <v>0</v>
      </c>
      <c r="J63" s="27"/>
      <c r="K63" s="25">
        <f t="shared" si="3"/>
        <v>0</v>
      </c>
    </row>
    <row r="64" spans="1:11" ht="150" hidden="1" customHeight="1">
      <c r="A64" s="42">
        <v>8.9</v>
      </c>
      <c r="B64" s="220" t="s">
        <v>177</v>
      </c>
      <c r="C64" s="220"/>
      <c r="D64" s="220"/>
      <c r="E64" s="221" t="s">
        <v>178</v>
      </c>
      <c r="F64" s="221"/>
      <c r="G64" s="221"/>
      <c r="H64" s="48" t="s">
        <v>72</v>
      </c>
      <c r="I64" s="28">
        <v>0</v>
      </c>
      <c r="J64" s="27"/>
      <c r="K64" s="25">
        <f t="shared" si="3"/>
        <v>0</v>
      </c>
    </row>
    <row r="65" spans="1:11" ht="129" hidden="1" customHeight="1">
      <c r="A65" s="40">
        <v>8.1</v>
      </c>
      <c r="B65" s="220" t="s">
        <v>179</v>
      </c>
      <c r="C65" s="220"/>
      <c r="D65" s="220"/>
      <c r="E65" s="221" t="s">
        <v>180</v>
      </c>
      <c r="F65" s="221"/>
      <c r="G65" s="221"/>
      <c r="H65" s="48" t="s">
        <v>72</v>
      </c>
      <c r="I65" s="28">
        <v>0</v>
      </c>
      <c r="J65" s="27"/>
      <c r="K65" s="25">
        <f t="shared" si="3"/>
        <v>0</v>
      </c>
    </row>
    <row r="66" spans="1:11" ht="121.5" hidden="1" customHeight="1">
      <c r="A66" s="40">
        <v>8.11</v>
      </c>
      <c r="B66" s="220" t="s">
        <v>181</v>
      </c>
      <c r="C66" s="220"/>
      <c r="D66" s="220"/>
      <c r="E66" s="221" t="s">
        <v>182</v>
      </c>
      <c r="F66" s="221"/>
      <c r="G66" s="221"/>
      <c r="H66" s="48" t="s">
        <v>72</v>
      </c>
      <c r="I66" s="28">
        <v>0</v>
      </c>
      <c r="J66" s="27"/>
      <c r="K66" s="25">
        <f t="shared" si="3"/>
        <v>0</v>
      </c>
    </row>
    <row r="67" spans="1:11" ht="121.5" hidden="1" customHeight="1">
      <c r="A67" s="40">
        <v>8.1199999999999992</v>
      </c>
      <c r="B67" s="220" t="s">
        <v>183</v>
      </c>
      <c r="C67" s="220"/>
      <c r="D67" s="220"/>
      <c r="E67" s="221" t="s">
        <v>184</v>
      </c>
      <c r="F67" s="221"/>
      <c r="G67" s="221"/>
      <c r="H67" s="48" t="s">
        <v>72</v>
      </c>
      <c r="I67" s="28">
        <v>0</v>
      </c>
      <c r="J67" s="27"/>
      <c r="K67" s="25">
        <f t="shared" si="3"/>
        <v>0</v>
      </c>
    </row>
    <row r="68" spans="1:11" ht="16.5" thickBot="1">
      <c r="A68" s="222"/>
      <c r="B68" s="223"/>
      <c r="C68" s="223"/>
      <c r="D68" s="223"/>
      <c r="E68" s="223"/>
      <c r="F68" s="223"/>
      <c r="G68" s="223"/>
      <c r="H68" s="223"/>
      <c r="I68" s="223"/>
      <c r="J68" s="223"/>
      <c r="K68" s="223"/>
    </row>
    <row r="69" spans="1:11" ht="28.5" customHeight="1" thickBot="1">
      <c r="A69" s="17" t="s">
        <v>185</v>
      </c>
      <c r="B69" s="6"/>
      <c r="C69" s="6"/>
      <c r="D69" s="6"/>
      <c r="E69" s="6"/>
      <c r="F69" s="6"/>
      <c r="G69" s="75"/>
      <c r="H69" s="75"/>
      <c r="I69" s="75"/>
      <c r="J69" s="75"/>
      <c r="K69" s="75">
        <f>SUM(K8:K67)</f>
        <v>1008.4</v>
      </c>
    </row>
  </sheetData>
  <mergeCells count="135">
    <mergeCell ref="B67:D67"/>
    <mergeCell ref="E67:G67"/>
    <mergeCell ref="A68:K68"/>
    <mergeCell ref="B64:D64"/>
    <mergeCell ref="E64:G64"/>
    <mergeCell ref="B65:D65"/>
    <mergeCell ref="E65:G65"/>
    <mergeCell ref="B66:D66"/>
    <mergeCell ref="E66:G66"/>
    <mergeCell ref="B61:D61"/>
    <mergeCell ref="E61:G61"/>
    <mergeCell ref="B62:D62"/>
    <mergeCell ref="E62:G62"/>
    <mergeCell ref="B63:D63"/>
    <mergeCell ref="E63:G63"/>
    <mergeCell ref="B58:D58"/>
    <mergeCell ref="E58:G58"/>
    <mergeCell ref="B59:D59"/>
    <mergeCell ref="E59:G59"/>
    <mergeCell ref="B60:D60"/>
    <mergeCell ref="E60:G60"/>
    <mergeCell ref="B55:D55"/>
    <mergeCell ref="E55:G55"/>
    <mergeCell ref="B56:D56"/>
    <mergeCell ref="E56:G56"/>
    <mergeCell ref="B57:D57"/>
    <mergeCell ref="E57:G57"/>
    <mergeCell ref="B52:D52"/>
    <mergeCell ref="E52:G52"/>
    <mergeCell ref="B53:D53"/>
    <mergeCell ref="E53:G53"/>
    <mergeCell ref="B54:D54"/>
    <mergeCell ref="E54:G54"/>
    <mergeCell ref="B49:D49"/>
    <mergeCell ref="E49:G49"/>
    <mergeCell ref="B50:D50"/>
    <mergeCell ref="E50:G50"/>
    <mergeCell ref="B51:D51"/>
    <mergeCell ref="E51:G51"/>
    <mergeCell ref="B46:D46"/>
    <mergeCell ref="E46:G46"/>
    <mergeCell ref="B47:D47"/>
    <mergeCell ref="E47:G47"/>
    <mergeCell ref="B48:D48"/>
    <mergeCell ref="E48:G48"/>
    <mergeCell ref="B43:D43"/>
    <mergeCell ref="E43:G43"/>
    <mergeCell ref="B44:D44"/>
    <mergeCell ref="E44:G44"/>
    <mergeCell ref="B45:D45"/>
    <mergeCell ref="E45:G45"/>
    <mergeCell ref="B40:D40"/>
    <mergeCell ref="E40:G40"/>
    <mergeCell ref="B41:D41"/>
    <mergeCell ref="E41:G41"/>
    <mergeCell ref="B42:D42"/>
    <mergeCell ref="E42:G42"/>
    <mergeCell ref="B37:D37"/>
    <mergeCell ref="E37:G37"/>
    <mergeCell ref="B38:D38"/>
    <mergeCell ref="E38:G38"/>
    <mergeCell ref="B39:D39"/>
    <mergeCell ref="E39:G39"/>
    <mergeCell ref="B34:D34"/>
    <mergeCell ref="E34:G34"/>
    <mergeCell ref="B35:D35"/>
    <mergeCell ref="E35:G35"/>
    <mergeCell ref="B36:D36"/>
    <mergeCell ref="E36:G36"/>
    <mergeCell ref="B31:D31"/>
    <mergeCell ref="E31:G31"/>
    <mergeCell ref="B32:D32"/>
    <mergeCell ref="E32:G32"/>
    <mergeCell ref="B33:D33"/>
    <mergeCell ref="E33:G33"/>
    <mergeCell ref="B28:D28"/>
    <mergeCell ref="E28:G28"/>
    <mergeCell ref="B29:D29"/>
    <mergeCell ref="E29:G29"/>
    <mergeCell ref="B30:D30"/>
    <mergeCell ref="E30:G30"/>
    <mergeCell ref="B25:D25"/>
    <mergeCell ref="E25:G25"/>
    <mergeCell ref="B26:D26"/>
    <mergeCell ref="E26:G26"/>
    <mergeCell ref="B27:D27"/>
    <mergeCell ref="E27:G27"/>
    <mergeCell ref="B22:D22"/>
    <mergeCell ref="E22:G22"/>
    <mergeCell ref="B23:D23"/>
    <mergeCell ref="E23:G23"/>
    <mergeCell ref="B24:D24"/>
    <mergeCell ref="E24:G24"/>
    <mergeCell ref="B19:D19"/>
    <mergeCell ref="E19:G19"/>
    <mergeCell ref="B20:D20"/>
    <mergeCell ref="E20:G20"/>
    <mergeCell ref="B21:D21"/>
    <mergeCell ref="E21:G21"/>
    <mergeCell ref="B16:D16"/>
    <mergeCell ref="E16:G16"/>
    <mergeCell ref="B17:D17"/>
    <mergeCell ref="E17:G17"/>
    <mergeCell ref="B18:D18"/>
    <mergeCell ref="E18:G18"/>
    <mergeCell ref="B13:D13"/>
    <mergeCell ref="E13:G13"/>
    <mergeCell ref="B14:D14"/>
    <mergeCell ref="E14:G14"/>
    <mergeCell ref="B15:D15"/>
    <mergeCell ref="E15:G15"/>
    <mergeCell ref="B10:D10"/>
    <mergeCell ref="E10:G10"/>
    <mergeCell ref="B11:D11"/>
    <mergeCell ref="E11:G11"/>
    <mergeCell ref="B12:D12"/>
    <mergeCell ref="E12:G12"/>
    <mergeCell ref="B7:D7"/>
    <mergeCell ref="E7:G7"/>
    <mergeCell ref="B8:D8"/>
    <mergeCell ref="E8:G8"/>
    <mergeCell ref="B9:D9"/>
    <mergeCell ref="E9:G9"/>
    <mergeCell ref="A4:B4"/>
    <mergeCell ref="C4:D4"/>
    <mergeCell ref="F4:G4"/>
    <mergeCell ref="I4:K4"/>
    <mergeCell ref="B6:D6"/>
    <mergeCell ref="E6:G6"/>
    <mergeCell ref="A1:K1"/>
    <mergeCell ref="A2:K2"/>
    <mergeCell ref="A3:B3"/>
    <mergeCell ref="C3:D3"/>
    <mergeCell ref="F3:G3"/>
    <mergeCell ref="I3:K3"/>
  </mergeCells>
  <printOptions horizontalCentered="1" verticalCentered="1"/>
  <pageMargins left="0" right="0" top="0" bottom="0" header="0" footer="0"/>
  <pageSetup scale="58" orientation="portrait" r:id="rId1"/>
  <rowBreaks count="1" manualBreakCount="1">
    <brk id="69" max="10"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53">
    <tabColor theme="9"/>
  </sheetPr>
  <dimension ref="A1:K69"/>
  <sheetViews>
    <sheetView view="pageBreakPreview" topLeftCell="A24" zoomScale="80" zoomScaleNormal="50" zoomScaleSheetLayoutView="80" workbookViewId="0">
      <selection activeCell="E8" sqref="E8:G8"/>
    </sheetView>
  </sheetViews>
  <sheetFormatPr defaultRowHeight="21"/>
  <cols>
    <col min="1" max="1" width="6.42578125" style="18" customWidth="1"/>
    <col min="2" max="2" width="18.85546875" style="1" customWidth="1"/>
    <col min="3" max="3" width="11.85546875" style="1" customWidth="1"/>
    <col min="4" max="4" width="21.42578125" style="1" customWidth="1"/>
    <col min="5" max="5" width="19.42578125" style="1" customWidth="1"/>
    <col min="6" max="6" width="12.85546875" style="1" customWidth="1"/>
    <col min="7" max="7" width="10.5703125" style="1" customWidth="1"/>
    <col min="8" max="8" width="12" style="7" customWidth="1"/>
    <col min="9" max="9" width="10.85546875" style="1" customWidth="1"/>
    <col min="10" max="10" width="10.42578125" style="1" customWidth="1"/>
    <col min="11" max="11" width="13.42578125" style="1" customWidth="1"/>
  </cols>
  <sheetData>
    <row r="1" spans="1:11" ht="79.5" customHeight="1">
      <c r="A1" s="165" t="s">
        <v>0</v>
      </c>
      <c r="B1" s="165"/>
      <c r="C1" s="165"/>
      <c r="D1" s="165"/>
      <c r="E1" s="165"/>
      <c r="F1" s="165"/>
      <c r="G1" s="165"/>
      <c r="H1" s="165"/>
      <c r="I1" s="165"/>
      <c r="J1" s="165"/>
      <c r="K1" s="165"/>
    </row>
    <row r="2" spans="1:11" ht="33.75" customHeight="1">
      <c r="A2" s="166" t="s">
        <v>41</v>
      </c>
      <c r="B2" s="166"/>
      <c r="C2" s="166"/>
      <c r="D2" s="166"/>
      <c r="E2" s="166"/>
      <c r="F2" s="166"/>
      <c r="G2" s="166"/>
      <c r="H2" s="166"/>
      <c r="I2" s="166"/>
      <c r="J2" s="166"/>
      <c r="K2" s="166"/>
    </row>
    <row r="3" spans="1:11" ht="34.5" customHeight="1">
      <c r="A3" s="264" t="s">
        <v>213</v>
      </c>
      <c r="B3" s="265"/>
      <c r="C3" s="266" t="s">
        <v>30</v>
      </c>
      <c r="D3" s="267"/>
      <c r="E3" s="37" t="s">
        <v>44</v>
      </c>
      <c r="F3" s="266"/>
      <c r="G3" s="270"/>
      <c r="H3" s="35" t="s">
        <v>46</v>
      </c>
      <c r="I3" s="266" t="s">
        <v>220</v>
      </c>
      <c r="J3" s="270"/>
      <c r="K3" s="267"/>
    </row>
    <row r="4" spans="1:11" ht="39.75" customHeight="1">
      <c r="A4" s="264" t="s">
        <v>215</v>
      </c>
      <c r="B4" s="265"/>
      <c r="C4" s="266">
        <v>147</v>
      </c>
      <c r="D4" s="267"/>
      <c r="E4" s="38" t="s">
        <v>49</v>
      </c>
      <c r="F4" s="273"/>
      <c r="G4" s="274"/>
      <c r="H4" s="36" t="s">
        <v>216</v>
      </c>
      <c r="I4" s="266"/>
      <c r="J4" s="270"/>
      <c r="K4" s="267"/>
    </row>
    <row r="5" spans="1:11" ht="23.25">
      <c r="A5" s="10"/>
      <c r="B5" s="4"/>
      <c r="C5" s="4"/>
      <c r="D5" s="4"/>
      <c r="E5" s="4"/>
      <c r="F5"/>
      <c r="G5"/>
      <c r="H5" s="8"/>
      <c r="I5" s="5"/>
      <c r="J5" s="2"/>
    </row>
    <row r="6" spans="1:11" ht="31.5" customHeight="1">
      <c r="A6" s="11" t="s">
        <v>52</v>
      </c>
      <c r="B6" s="161" t="s">
        <v>53</v>
      </c>
      <c r="C6" s="162"/>
      <c r="D6" s="163"/>
      <c r="E6" s="164" t="s">
        <v>54</v>
      </c>
      <c r="F6" s="164"/>
      <c r="G6" s="164"/>
      <c r="H6" s="24" t="s">
        <v>55</v>
      </c>
      <c r="I6" s="24" t="s">
        <v>56</v>
      </c>
      <c r="J6" s="24" t="s">
        <v>57</v>
      </c>
      <c r="K6" s="24" t="s">
        <v>58</v>
      </c>
    </row>
    <row r="7" spans="1:11" ht="30" hidden="1" customHeight="1">
      <c r="A7" s="13">
        <v>1</v>
      </c>
      <c r="B7" s="174" t="s">
        <v>59</v>
      </c>
      <c r="C7" s="174"/>
      <c r="D7" s="174"/>
      <c r="E7" s="174" t="s">
        <v>60</v>
      </c>
      <c r="F7" s="174"/>
      <c r="G7" s="174"/>
      <c r="H7" s="9"/>
      <c r="I7" s="3"/>
      <c r="J7" s="3"/>
      <c r="K7" s="3"/>
    </row>
    <row r="8" spans="1:11" ht="116.25" hidden="1" customHeight="1">
      <c r="A8" s="12">
        <v>1.1000000000000001</v>
      </c>
      <c r="B8" s="175" t="s">
        <v>61</v>
      </c>
      <c r="C8" s="176"/>
      <c r="D8" s="177"/>
      <c r="E8" s="178" t="s">
        <v>62</v>
      </c>
      <c r="F8" s="179"/>
      <c r="G8" s="180"/>
      <c r="H8" s="46" t="s">
        <v>63</v>
      </c>
      <c r="I8" s="28">
        <v>0</v>
      </c>
      <c r="J8" s="27"/>
      <c r="K8" s="25">
        <f>J8*I8</f>
        <v>0</v>
      </c>
    </row>
    <row r="9" spans="1:11" ht="126.75" hidden="1" customHeight="1">
      <c r="A9" s="12">
        <v>1.2</v>
      </c>
      <c r="B9" s="196" t="s">
        <v>64</v>
      </c>
      <c r="C9" s="196"/>
      <c r="D9" s="196"/>
      <c r="E9" s="197" t="s">
        <v>65</v>
      </c>
      <c r="F9" s="197"/>
      <c r="G9" s="197"/>
      <c r="H9" s="46" t="s">
        <v>63</v>
      </c>
      <c r="I9" s="28">
        <v>0</v>
      </c>
      <c r="J9" s="27"/>
      <c r="K9" s="25">
        <f>J9*I9</f>
        <v>0</v>
      </c>
    </row>
    <row r="10" spans="1:11" ht="25.5" customHeight="1">
      <c r="A10" s="13">
        <v>2</v>
      </c>
      <c r="B10" s="262" t="s">
        <v>66</v>
      </c>
      <c r="C10" s="262"/>
      <c r="D10" s="262"/>
      <c r="E10" s="262" t="s">
        <v>67</v>
      </c>
      <c r="F10" s="262"/>
      <c r="G10" s="262"/>
      <c r="H10" s="47"/>
      <c r="I10" s="9"/>
      <c r="J10" s="26"/>
      <c r="K10" s="26"/>
    </row>
    <row r="11" spans="1:11" ht="101.25" customHeight="1">
      <c r="A11" s="12">
        <v>2.1</v>
      </c>
      <c r="B11" s="175" t="s">
        <v>68</v>
      </c>
      <c r="C11" s="176"/>
      <c r="D11" s="177"/>
      <c r="E11" s="178" t="s">
        <v>69</v>
      </c>
      <c r="F11" s="179"/>
      <c r="G11" s="180"/>
      <c r="H11" s="46" t="s">
        <v>63</v>
      </c>
      <c r="I11" s="28">
        <v>21</v>
      </c>
      <c r="J11" s="27">
        <v>4</v>
      </c>
      <c r="K11" s="25">
        <f t="shared" ref="K11:K16" si="0">J11*I11</f>
        <v>84</v>
      </c>
    </row>
    <row r="12" spans="1:11" ht="104.25" customHeight="1">
      <c r="A12" s="14">
        <v>2.2000000000000002</v>
      </c>
      <c r="B12" s="175" t="s">
        <v>70</v>
      </c>
      <c r="C12" s="176"/>
      <c r="D12" s="177"/>
      <c r="E12" s="178" t="s">
        <v>71</v>
      </c>
      <c r="F12" s="179"/>
      <c r="G12" s="180"/>
      <c r="H12" s="48" t="s">
        <v>72</v>
      </c>
      <c r="I12" s="28">
        <v>15</v>
      </c>
      <c r="J12" s="27">
        <v>8</v>
      </c>
      <c r="K12" s="25">
        <f t="shared" si="0"/>
        <v>120</v>
      </c>
    </row>
    <row r="13" spans="1:11" ht="93" customHeight="1">
      <c r="A13" s="14">
        <v>2.2999999999999998</v>
      </c>
      <c r="B13" s="175" t="s">
        <v>73</v>
      </c>
      <c r="C13" s="176"/>
      <c r="D13" s="177"/>
      <c r="E13" s="178" t="s">
        <v>74</v>
      </c>
      <c r="F13" s="179"/>
      <c r="G13" s="180"/>
      <c r="H13" s="48" t="s">
        <v>72</v>
      </c>
      <c r="I13" s="28">
        <v>13</v>
      </c>
      <c r="J13" s="27">
        <v>11</v>
      </c>
      <c r="K13" s="25">
        <f t="shared" si="0"/>
        <v>143</v>
      </c>
    </row>
    <row r="14" spans="1:11" ht="157.5" customHeight="1">
      <c r="A14" s="14">
        <v>2.4</v>
      </c>
      <c r="B14" s="175" t="s">
        <v>75</v>
      </c>
      <c r="C14" s="176"/>
      <c r="D14" s="177"/>
      <c r="E14" s="178" t="s">
        <v>76</v>
      </c>
      <c r="F14" s="179"/>
      <c r="G14" s="180"/>
      <c r="H14" s="46" t="s">
        <v>63</v>
      </c>
      <c r="I14" s="28">
        <v>21</v>
      </c>
      <c r="J14" s="27">
        <v>15</v>
      </c>
      <c r="K14" s="25">
        <f t="shared" si="0"/>
        <v>315</v>
      </c>
    </row>
    <row r="15" spans="1:11" ht="84" hidden="1" customHeight="1">
      <c r="A15" s="12">
        <v>2.5</v>
      </c>
      <c r="B15" s="175" t="s">
        <v>77</v>
      </c>
      <c r="C15" s="176"/>
      <c r="D15" s="177"/>
      <c r="E15" s="178" t="s">
        <v>78</v>
      </c>
      <c r="F15" s="179"/>
      <c r="G15" s="180"/>
      <c r="H15" s="46" t="s">
        <v>63</v>
      </c>
      <c r="I15" s="28">
        <v>0</v>
      </c>
      <c r="J15" s="27"/>
      <c r="K15" s="25">
        <f t="shared" si="0"/>
        <v>0</v>
      </c>
    </row>
    <row r="16" spans="1:11" ht="131.44999999999999" hidden="1" customHeight="1">
      <c r="A16" s="14">
        <v>2.6</v>
      </c>
      <c r="B16" s="175" t="s">
        <v>79</v>
      </c>
      <c r="C16" s="176"/>
      <c r="D16" s="177"/>
      <c r="E16" s="178" t="s">
        <v>80</v>
      </c>
      <c r="F16" s="179"/>
      <c r="G16" s="180"/>
      <c r="H16" s="46" t="s">
        <v>63</v>
      </c>
      <c r="I16" s="28">
        <v>0</v>
      </c>
      <c r="J16" s="27"/>
      <c r="K16" s="25">
        <f t="shared" si="0"/>
        <v>0</v>
      </c>
    </row>
    <row r="17" spans="1:11" ht="30" hidden="1" customHeight="1">
      <c r="A17" s="15">
        <v>3</v>
      </c>
      <c r="B17" s="263" t="s">
        <v>81</v>
      </c>
      <c r="C17" s="263"/>
      <c r="D17" s="263"/>
      <c r="E17" s="262" t="s">
        <v>82</v>
      </c>
      <c r="F17" s="262"/>
      <c r="G17" s="262"/>
      <c r="H17" s="47"/>
      <c r="I17" s="29"/>
      <c r="J17" s="26"/>
      <c r="K17" s="26"/>
    </row>
    <row r="18" spans="1:11" ht="90" hidden="1" customHeight="1">
      <c r="A18" s="12">
        <v>3.1</v>
      </c>
      <c r="B18" s="175" t="s">
        <v>83</v>
      </c>
      <c r="C18" s="176"/>
      <c r="D18" s="177"/>
      <c r="E18" s="178" t="s">
        <v>84</v>
      </c>
      <c r="F18" s="179"/>
      <c r="G18" s="180"/>
      <c r="H18" s="46" t="s">
        <v>85</v>
      </c>
      <c r="I18" s="28">
        <v>0</v>
      </c>
      <c r="J18" s="27"/>
      <c r="K18" s="25">
        <f t="shared" ref="K18:K23" si="1">J18*I18</f>
        <v>0</v>
      </c>
    </row>
    <row r="19" spans="1:11" ht="108.6" hidden="1" customHeight="1">
      <c r="A19" s="12">
        <v>3.2</v>
      </c>
      <c r="B19" s="175" t="s">
        <v>86</v>
      </c>
      <c r="C19" s="176"/>
      <c r="D19" s="177"/>
      <c r="E19" s="178" t="s">
        <v>87</v>
      </c>
      <c r="F19" s="179"/>
      <c r="G19" s="180"/>
      <c r="H19" s="46" t="s">
        <v>63</v>
      </c>
      <c r="I19" s="28">
        <v>0</v>
      </c>
      <c r="J19" s="27"/>
      <c r="K19" s="25">
        <f t="shared" si="1"/>
        <v>0</v>
      </c>
    </row>
    <row r="20" spans="1:11" ht="116.1" hidden="1" customHeight="1">
      <c r="A20" s="12">
        <v>3.3</v>
      </c>
      <c r="B20" s="175" t="s">
        <v>88</v>
      </c>
      <c r="C20" s="176"/>
      <c r="D20" s="177"/>
      <c r="E20" s="178" t="s">
        <v>89</v>
      </c>
      <c r="F20" s="179"/>
      <c r="G20" s="180"/>
      <c r="H20" s="46" t="s">
        <v>63</v>
      </c>
      <c r="I20" s="28">
        <v>0</v>
      </c>
      <c r="J20" s="27"/>
      <c r="K20" s="25">
        <f t="shared" si="1"/>
        <v>0</v>
      </c>
    </row>
    <row r="21" spans="1:11" ht="91.5" hidden="1" customHeight="1">
      <c r="A21" s="34">
        <v>3.4</v>
      </c>
      <c r="B21" s="175" t="s">
        <v>90</v>
      </c>
      <c r="C21" s="176"/>
      <c r="D21" s="177"/>
      <c r="E21" s="178" t="s">
        <v>91</v>
      </c>
      <c r="F21" s="179"/>
      <c r="G21" s="180"/>
      <c r="H21" s="48" t="s">
        <v>85</v>
      </c>
      <c r="I21" s="28">
        <v>0</v>
      </c>
      <c r="J21" s="27"/>
      <c r="K21" s="25">
        <f t="shared" si="1"/>
        <v>0</v>
      </c>
    </row>
    <row r="22" spans="1:11" ht="119.1" hidden="1" customHeight="1">
      <c r="A22" s="34">
        <v>3.5</v>
      </c>
      <c r="B22" s="175" t="s">
        <v>92</v>
      </c>
      <c r="C22" s="176"/>
      <c r="D22" s="177"/>
      <c r="E22" s="178" t="s">
        <v>93</v>
      </c>
      <c r="F22" s="179"/>
      <c r="G22" s="180"/>
      <c r="H22" s="46" t="s">
        <v>63</v>
      </c>
      <c r="I22" s="28">
        <v>0</v>
      </c>
      <c r="J22" s="27"/>
      <c r="K22" s="25">
        <f t="shared" si="1"/>
        <v>0</v>
      </c>
    </row>
    <row r="23" spans="1:11" ht="91.5" hidden="1" customHeight="1">
      <c r="A23" s="34">
        <v>3.6</v>
      </c>
      <c r="B23" s="175" t="s">
        <v>94</v>
      </c>
      <c r="C23" s="176"/>
      <c r="D23" s="177"/>
      <c r="E23" s="178" t="s">
        <v>95</v>
      </c>
      <c r="F23" s="179"/>
      <c r="G23" s="180"/>
      <c r="H23" s="48" t="s">
        <v>85</v>
      </c>
      <c r="I23" s="28">
        <v>0</v>
      </c>
      <c r="J23" s="27"/>
      <c r="K23" s="25">
        <f t="shared" si="1"/>
        <v>0</v>
      </c>
    </row>
    <row r="24" spans="1:11" ht="28.5" customHeight="1">
      <c r="A24" s="16">
        <v>4</v>
      </c>
      <c r="B24" s="262" t="s">
        <v>96</v>
      </c>
      <c r="C24" s="262"/>
      <c r="D24" s="262"/>
      <c r="E24" s="262" t="s">
        <v>97</v>
      </c>
      <c r="F24" s="262"/>
      <c r="G24" s="262"/>
      <c r="H24" s="47"/>
      <c r="I24" s="29"/>
      <c r="J24" s="26"/>
      <c r="K24" s="26"/>
    </row>
    <row r="25" spans="1:11" ht="148.5" hidden="1" customHeight="1">
      <c r="A25" s="12">
        <v>4.0999999999999996</v>
      </c>
      <c r="B25" s="175" t="s">
        <v>98</v>
      </c>
      <c r="C25" s="176"/>
      <c r="D25" s="177"/>
      <c r="E25" s="178" t="s">
        <v>99</v>
      </c>
      <c r="F25" s="179"/>
      <c r="G25" s="180"/>
      <c r="H25" s="46" t="s">
        <v>63</v>
      </c>
      <c r="I25" s="28">
        <v>0</v>
      </c>
      <c r="J25" s="27"/>
      <c r="K25" s="25">
        <f>J25*I25</f>
        <v>0</v>
      </c>
    </row>
    <row r="26" spans="1:11" ht="112.5" customHeight="1">
      <c r="A26" s="14">
        <v>4.2</v>
      </c>
      <c r="B26" s="175" t="s">
        <v>100</v>
      </c>
      <c r="C26" s="176"/>
      <c r="D26" s="177"/>
      <c r="E26" s="178" t="s">
        <v>101</v>
      </c>
      <c r="F26" s="179"/>
      <c r="G26" s="180"/>
      <c r="H26" s="46" t="s">
        <v>63</v>
      </c>
      <c r="I26" s="28">
        <v>2.1</v>
      </c>
      <c r="J26" s="27">
        <v>90</v>
      </c>
      <c r="K26" s="25">
        <f>J26*I26</f>
        <v>189</v>
      </c>
    </row>
    <row r="27" spans="1:11" ht="89.1" hidden="1" customHeight="1">
      <c r="A27" s="12">
        <v>4.3</v>
      </c>
      <c r="B27" s="175" t="s">
        <v>102</v>
      </c>
      <c r="C27" s="176"/>
      <c r="D27" s="177"/>
      <c r="E27" s="178" t="s">
        <v>103</v>
      </c>
      <c r="F27" s="179"/>
      <c r="G27" s="180"/>
      <c r="H27" s="46" t="s">
        <v>63</v>
      </c>
      <c r="I27" s="28">
        <v>0</v>
      </c>
      <c r="J27" s="27"/>
      <c r="K27" s="25">
        <f>J27*I27</f>
        <v>0</v>
      </c>
    </row>
    <row r="28" spans="1:11" ht="97.5" hidden="1" customHeight="1">
      <c r="A28" s="14">
        <v>4.4000000000000004</v>
      </c>
      <c r="B28" s="175" t="s">
        <v>104</v>
      </c>
      <c r="C28" s="176"/>
      <c r="D28" s="177"/>
      <c r="E28" s="178" t="s">
        <v>105</v>
      </c>
      <c r="F28" s="179"/>
      <c r="G28" s="180"/>
      <c r="H28" s="49" t="s">
        <v>106</v>
      </c>
      <c r="I28" s="28">
        <v>0</v>
      </c>
      <c r="J28" s="27"/>
      <c r="K28" s="25">
        <f>J28*I28</f>
        <v>0</v>
      </c>
    </row>
    <row r="29" spans="1:11" ht="137.25" customHeight="1">
      <c r="A29" s="14">
        <v>4.5</v>
      </c>
      <c r="B29" s="175" t="s">
        <v>107</v>
      </c>
      <c r="C29" s="176"/>
      <c r="D29" s="177"/>
      <c r="E29" s="178" t="s">
        <v>108</v>
      </c>
      <c r="F29" s="179"/>
      <c r="G29" s="180"/>
      <c r="H29" s="48" t="s">
        <v>106</v>
      </c>
      <c r="I29" s="28">
        <v>1.1499999999999999</v>
      </c>
      <c r="J29" s="27">
        <v>35</v>
      </c>
      <c r="K29" s="25">
        <f>J29*I29</f>
        <v>40.25</v>
      </c>
    </row>
    <row r="30" spans="1:11" ht="33" hidden="1" customHeight="1">
      <c r="A30" s="16">
        <v>5</v>
      </c>
      <c r="B30" s="262" t="s">
        <v>109</v>
      </c>
      <c r="C30" s="262"/>
      <c r="D30" s="262"/>
      <c r="E30" s="262" t="s">
        <v>110</v>
      </c>
      <c r="F30" s="262"/>
      <c r="G30" s="262"/>
      <c r="H30" s="47"/>
      <c r="I30" s="30"/>
      <c r="J30" s="26"/>
      <c r="K30" s="26"/>
    </row>
    <row r="31" spans="1:11" ht="167.25" hidden="1" customHeight="1">
      <c r="A31" s="14">
        <v>5.0999999999999996</v>
      </c>
      <c r="B31" s="196" t="s">
        <v>111</v>
      </c>
      <c r="C31" s="196"/>
      <c r="D31" s="196"/>
      <c r="E31" s="197" t="s">
        <v>112</v>
      </c>
      <c r="F31" s="197"/>
      <c r="G31" s="197"/>
      <c r="H31" s="48" t="s">
        <v>72</v>
      </c>
      <c r="I31" s="28">
        <v>0</v>
      </c>
      <c r="J31" s="27"/>
      <c r="K31" s="25">
        <f>J31*I31</f>
        <v>0</v>
      </c>
    </row>
    <row r="32" spans="1:11" ht="135" hidden="1" customHeight="1">
      <c r="A32" s="14">
        <v>5.2</v>
      </c>
      <c r="B32" s="196" t="s">
        <v>113</v>
      </c>
      <c r="C32" s="196"/>
      <c r="D32" s="196"/>
      <c r="E32" s="258" t="s">
        <v>114</v>
      </c>
      <c r="F32" s="258"/>
      <c r="G32" s="258"/>
      <c r="H32" s="48" t="s">
        <v>63</v>
      </c>
      <c r="I32" s="28">
        <v>0</v>
      </c>
      <c r="J32" s="27"/>
      <c r="K32" s="25">
        <f>J32*I32</f>
        <v>0</v>
      </c>
    </row>
    <row r="33" spans="1:11" ht="33" hidden="1" customHeight="1">
      <c r="A33" s="41">
        <v>6</v>
      </c>
      <c r="B33" s="259" t="s">
        <v>115</v>
      </c>
      <c r="C33" s="260"/>
      <c r="D33" s="261"/>
      <c r="E33" s="259" t="s">
        <v>116</v>
      </c>
      <c r="F33" s="260"/>
      <c r="G33" s="261"/>
      <c r="H33" s="50"/>
      <c r="I33" s="30"/>
      <c r="J33" s="26"/>
      <c r="K33" s="26"/>
    </row>
    <row r="34" spans="1:11" ht="112.5" hidden="1" customHeight="1">
      <c r="A34" s="12">
        <v>6.1</v>
      </c>
      <c r="B34" s="175" t="s">
        <v>117</v>
      </c>
      <c r="C34" s="176"/>
      <c r="D34" s="177"/>
      <c r="E34" s="178" t="s">
        <v>118</v>
      </c>
      <c r="F34" s="179"/>
      <c r="G34" s="180"/>
      <c r="H34" s="46" t="s">
        <v>85</v>
      </c>
      <c r="I34" s="28">
        <v>0</v>
      </c>
      <c r="J34" s="27"/>
      <c r="K34" s="25">
        <f>J34*I34</f>
        <v>0</v>
      </c>
    </row>
    <row r="35" spans="1:11" ht="113.25" hidden="1" customHeight="1">
      <c r="A35" s="12">
        <v>6.2</v>
      </c>
      <c r="B35" s="175" t="s">
        <v>119</v>
      </c>
      <c r="C35" s="176"/>
      <c r="D35" s="177"/>
      <c r="E35" s="178" t="s">
        <v>120</v>
      </c>
      <c r="F35" s="179"/>
      <c r="G35" s="180"/>
      <c r="H35" s="48" t="s">
        <v>85</v>
      </c>
      <c r="I35" s="28">
        <v>0</v>
      </c>
      <c r="J35" s="27"/>
      <c r="K35" s="25">
        <f>J35*I35</f>
        <v>0</v>
      </c>
    </row>
    <row r="36" spans="1:11" ht="113.25" hidden="1" customHeight="1">
      <c r="A36" s="12">
        <v>6.3</v>
      </c>
      <c r="B36" s="196" t="s">
        <v>121</v>
      </c>
      <c r="C36" s="196"/>
      <c r="D36" s="196"/>
      <c r="E36" s="197" t="s">
        <v>122</v>
      </c>
      <c r="F36" s="197"/>
      <c r="G36" s="197"/>
      <c r="H36" s="48" t="s">
        <v>85</v>
      </c>
      <c r="I36" s="28">
        <v>0</v>
      </c>
      <c r="J36" s="27"/>
      <c r="K36" s="25">
        <f t="shared" ref="K36:K54" si="2">J36*I36</f>
        <v>0</v>
      </c>
    </row>
    <row r="37" spans="1:11" ht="113.25" hidden="1" customHeight="1">
      <c r="A37" s="12">
        <v>6.4</v>
      </c>
      <c r="B37" s="196" t="s">
        <v>123</v>
      </c>
      <c r="C37" s="196"/>
      <c r="D37" s="196"/>
      <c r="E37" s="197" t="s">
        <v>124</v>
      </c>
      <c r="F37" s="197"/>
      <c r="G37" s="197"/>
      <c r="H37" s="48" t="s">
        <v>85</v>
      </c>
      <c r="I37" s="28">
        <v>0</v>
      </c>
      <c r="J37" s="27"/>
      <c r="K37" s="25">
        <f t="shared" si="2"/>
        <v>0</v>
      </c>
    </row>
    <row r="38" spans="1:11" ht="113.25" hidden="1" customHeight="1">
      <c r="A38" s="12">
        <v>6.5</v>
      </c>
      <c r="B38" s="196" t="s">
        <v>125</v>
      </c>
      <c r="C38" s="196"/>
      <c r="D38" s="196"/>
      <c r="E38" s="197" t="s">
        <v>126</v>
      </c>
      <c r="F38" s="197"/>
      <c r="G38" s="197"/>
      <c r="H38" s="48" t="s">
        <v>72</v>
      </c>
      <c r="I38" s="28">
        <v>0</v>
      </c>
      <c r="J38" s="27"/>
      <c r="K38" s="25">
        <f t="shared" si="2"/>
        <v>0</v>
      </c>
    </row>
    <row r="39" spans="1:11" ht="87.75" hidden="1" customHeight="1">
      <c r="A39" s="12">
        <v>6.6</v>
      </c>
      <c r="B39" s="196" t="s">
        <v>127</v>
      </c>
      <c r="C39" s="196"/>
      <c r="D39" s="196"/>
      <c r="E39" s="197" t="s">
        <v>128</v>
      </c>
      <c r="F39" s="197"/>
      <c r="G39" s="197"/>
      <c r="H39" s="48" t="s">
        <v>85</v>
      </c>
      <c r="I39" s="28">
        <v>0</v>
      </c>
      <c r="J39" s="27"/>
      <c r="K39" s="25">
        <f t="shared" si="2"/>
        <v>0</v>
      </c>
    </row>
    <row r="40" spans="1:11" ht="113.25" hidden="1" customHeight="1">
      <c r="A40" s="12">
        <v>6.7</v>
      </c>
      <c r="B40" s="196" t="s">
        <v>129</v>
      </c>
      <c r="C40" s="196"/>
      <c r="D40" s="196"/>
      <c r="E40" s="197" t="s">
        <v>130</v>
      </c>
      <c r="F40" s="197"/>
      <c r="G40" s="197"/>
      <c r="H40" s="48" t="s">
        <v>72</v>
      </c>
      <c r="I40" s="28">
        <v>0</v>
      </c>
      <c r="J40" s="27"/>
      <c r="K40" s="25">
        <f t="shared" si="2"/>
        <v>0</v>
      </c>
    </row>
    <row r="41" spans="1:11" ht="137.1" hidden="1" customHeight="1">
      <c r="A41" s="12">
        <v>6.8</v>
      </c>
      <c r="B41" s="196" t="s">
        <v>131</v>
      </c>
      <c r="C41" s="196"/>
      <c r="D41" s="196"/>
      <c r="E41" s="197" t="s">
        <v>132</v>
      </c>
      <c r="F41" s="197"/>
      <c r="G41" s="197"/>
      <c r="H41" s="48" t="s">
        <v>85</v>
      </c>
      <c r="I41" s="28">
        <v>0</v>
      </c>
      <c r="J41" s="27"/>
      <c r="K41" s="25">
        <f t="shared" si="2"/>
        <v>0</v>
      </c>
    </row>
    <row r="42" spans="1:11" ht="72" hidden="1" customHeight="1">
      <c r="A42" s="12">
        <v>6.9</v>
      </c>
      <c r="B42" s="196" t="s">
        <v>133</v>
      </c>
      <c r="C42" s="196"/>
      <c r="D42" s="196"/>
      <c r="E42" s="197" t="s">
        <v>134</v>
      </c>
      <c r="F42" s="197"/>
      <c r="G42" s="197"/>
      <c r="H42" s="48" t="s">
        <v>85</v>
      </c>
      <c r="I42" s="28">
        <v>0</v>
      </c>
      <c r="J42" s="27"/>
      <c r="K42" s="25">
        <f t="shared" si="2"/>
        <v>0</v>
      </c>
    </row>
    <row r="43" spans="1:11" ht="75" hidden="1" customHeight="1">
      <c r="A43" s="40">
        <v>6.1</v>
      </c>
      <c r="B43" s="196" t="s">
        <v>135</v>
      </c>
      <c r="C43" s="196"/>
      <c r="D43" s="196"/>
      <c r="E43" s="197" t="s">
        <v>136</v>
      </c>
      <c r="F43" s="197"/>
      <c r="G43" s="197"/>
      <c r="H43" s="48" t="s">
        <v>85</v>
      </c>
      <c r="I43" s="28">
        <v>0</v>
      </c>
      <c r="J43" s="27"/>
      <c r="K43" s="25">
        <f t="shared" si="2"/>
        <v>0</v>
      </c>
    </row>
    <row r="44" spans="1:11" ht="57.75" hidden="1" customHeight="1">
      <c r="A44" s="40">
        <v>6.11</v>
      </c>
      <c r="B44" s="196" t="s">
        <v>137</v>
      </c>
      <c r="C44" s="196"/>
      <c r="D44" s="196"/>
      <c r="E44" s="197" t="s">
        <v>138</v>
      </c>
      <c r="F44" s="197"/>
      <c r="G44" s="197"/>
      <c r="H44" s="48" t="s">
        <v>85</v>
      </c>
      <c r="I44" s="28">
        <v>0</v>
      </c>
      <c r="J44" s="27"/>
      <c r="K44" s="25">
        <f t="shared" si="2"/>
        <v>0</v>
      </c>
    </row>
    <row r="45" spans="1:11" ht="111" hidden="1" customHeight="1">
      <c r="A45" s="40">
        <v>6.12</v>
      </c>
      <c r="B45" s="196" t="s">
        <v>139</v>
      </c>
      <c r="C45" s="196"/>
      <c r="D45" s="196"/>
      <c r="E45" s="197" t="s">
        <v>140</v>
      </c>
      <c r="F45" s="197"/>
      <c r="G45" s="197"/>
      <c r="H45" s="48" t="s">
        <v>85</v>
      </c>
      <c r="I45" s="28">
        <v>0</v>
      </c>
      <c r="J45" s="27"/>
      <c r="K45" s="25">
        <f t="shared" si="2"/>
        <v>0</v>
      </c>
    </row>
    <row r="46" spans="1:11" ht="106.35" hidden="1" customHeight="1">
      <c r="A46" s="40">
        <v>6.13</v>
      </c>
      <c r="B46" s="196" t="s">
        <v>141</v>
      </c>
      <c r="C46" s="196"/>
      <c r="D46" s="196"/>
      <c r="E46" s="197" t="s">
        <v>142</v>
      </c>
      <c r="F46" s="197"/>
      <c r="G46" s="197"/>
      <c r="H46" s="48" t="s">
        <v>85</v>
      </c>
      <c r="I46" s="28">
        <v>0</v>
      </c>
      <c r="J46" s="27"/>
      <c r="K46" s="25">
        <f t="shared" si="2"/>
        <v>0</v>
      </c>
    </row>
    <row r="47" spans="1:11" ht="97.35" hidden="1" customHeight="1">
      <c r="A47" s="40">
        <v>6.14</v>
      </c>
      <c r="B47" s="196" t="s">
        <v>143</v>
      </c>
      <c r="C47" s="196"/>
      <c r="D47" s="196"/>
      <c r="E47" s="212" t="s">
        <v>144</v>
      </c>
      <c r="F47" s="212"/>
      <c r="G47" s="212"/>
      <c r="H47" s="48" t="s">
        <v>85</v>
      </c>
      <c r="I47" s="28">
        <v>0</v>
      </c>
      <c r="J47" s="27"/>
      <c r="K47" s="25">
        <f t="shared" si="2"/>
        <v>0</v>
      </c>
    </row>
    <row r="48" spans="1:11" ht="113.45" hidden="1" customHeight="1">
      <c r="A48" s="40">
        <v>6.15</v>
      </c>
      <c r="B48" s="196" t="s">
        <v>145</v>
      </c>
      <c r="C48" s="196"/>
      <c r="D48" s="196"/>
      <c r="E48" s="197" t="s">
        <v>146</v>
      </c>
      <c r="F48" s="197"/>
      <c r="G48" s="197"/>
      <c r="H48" s="48" t="s">
        <v>85</v>
      </c>
      <c r="I48" s="28">
        <v>0</v>
      </c>
      <c r="J48" s="27"/>
      <c r="K48" s="25">
        <f t="shared" si="2"/>
        <v>0</v>
      </c>
    </row>
    <row r="49" spans="1:11" ht="97.5" hidden="1" customHeight="1">
      <c r="A49" s="40">
        <v>6.16</v>
      </c>
      <c r="B49" s="196" t="s">
        <v>147</v>
      </c>
      <c r="C49" s="196"/>
      <c r="D49" s="196"/>
      <c r="E49" s="212" t="s">
        <v>148</v>
      </c>
      <c r="F49" s="212"/>
      <c r="G49" s="212"/>
      <c r="H49" s="48" t="s">
        <v>85</v>
      </c>
      <c r="I49" s="28">
        <v>0</v>
      </c>
      <c r="J49" s="27"/>
      <c r="K49" s="25">
        <f t="shared" si="2"/>
        <v>0</v>
      </c>
    </row>
    <row r="50" spans="1:11" ht="110.1" hidden="1" customHeight="1">
      <c r="A50" s="40">
        <v>6.17</v>
      </c>
      <c r="B50" s="196" t="s">
        <v>149</v>
      </c>
      <c r="C50" s="196"/>
      <c r="D50" s="196"/>
      <c r="E50" s="197" t="s">
        <v>150</v>
      </c>
      <c r="F50" s="197"/>
      <c r="G50" s="197"/>
      <c r="H50" s="48" t="s">
        <v>85</v>
      </c>
      <c r="I50" s="28">
        <v>0</v>
      </c>
      <c r="J50" s="27"/>
      <c r="K50" s="25">
        <f t="shared" si="2"/>
        <v>0</v>
      </c>
    </row>
    <row r="51" spans="1:11" ht="138.6" hidden="1" customHeight="1">
      <c r="A51" s="40">
        <v>6.1800000000000104</v>
      </c>
      <c r="B51" s="196" t="s">
        <v>151</v>
      </c>
      <c r="C51" s="196"/>
      <c r="D51" s="196"/>
      <c r="E51" s="197" t="s">
        <v>152</v>
      </c>
      <c r="F51" s="197"/>
      <c r="G51" s="197"/>
      <c r="H51" s="48" t="s">
        <v>153</v>
      </c>
      <c r="I51" s="28">
        <v>0</v>
      </c>
      <c r="J51" s="27"/>
      <c r="K51" s="25">
        <f t="shared" si="2"/>
        <v>0</v>
      </c>
    </row>
    <row r="52" spans="1:11" ht="31.5" hidden="1" customHeight="1">
      <c r="A52" s="31">
        <v>7</v>
      </c>
      <c r="B52" s="248" t="s">
        <v>154</v>
      </c>
      <c r="C52" s="249"/>
      <c r="D52" s="250"/>
      <c r="E52" s="251" t="s">
        <v>155</v>
      </c>
      <c r="F52" s="251"/>
      <c r="G52" s="251"/>
      <c r="H52" s="51"/>
      <c r="I52" s="32"/>
      <c r="J52" s="32"/>
      <c r="K52" s="33"/>
    </row>
    <row r="53" spans="1:11" ht="113.25" hidden="1" customHeight="1">
      <c r="A53" s="14">
        <v>7.1</v>
      </c>
      <c r="B53" s="196" t="s">
        <v>156</v>
      </c>
      <c r="C53" s="196"/>
      <c r="D53" s="196"/>
      <c r="E53" s="197" t="s">
        <v>157</v>
      </c>
      <c r="F53" s="197"/>
      <c r="G53" s="197"/>
      <c r="H53" s="48"/>
      <c r="I53" s="28">
        <v>0</v>
      </c>
      <c r="J53" s="27"/>
      <c r="K53" s="25">
        <f t="shared" si="2"/>
        <v>0</v>
      </c>
    </row>
    <row r="54" spans="1:11" ht="113.25" hidden="1" customHeight="1">
      <c r="A54" s="14">
        <v>7.2</v>
      </c>
      <c r="B54" s="196" t="s">
        <v>158</v>
      </c>
      <c r="C54" s="196"/>
      <c r="D54" s="196"/>
      <c r="E54" s="212" t="s">
        <v>159</v>
      </c>
      <c r="F54" s="212"/>
      <c r="G54" s="212"/>
      <c r="H54" s="48"/>
      <c r="I54" s="28">
        <v>0</v>
      </c>
      <c r="J54" s="27"/>
      <c r="K54" s="25">
        <f t="shared" si="2"/>
        <v>0</v>
      </c>
    </row>
    <row r="55" spans="1:11" ht="31.5" hidden="1" customHeight="1" thickBot="1">
      <c r="A55" s="31">
        <v>8</v>
      </c>
      <c r="B55" s="248" t="s">
        <v>160</v>
      </c>
      <c r="C55" s="249"/>
      <c r="D55" s="250"/>
      <c r="E55" s="251" t="s">
        <v>161</v>
      </c>
      <c r="F55" s="251"/>
      <c r="G55" s="251"/>
      <c r="H55" s="51"/>
      <c r="I55" s="32"/>
      <c r="J55" s="32"/>
      <c r="K55" s="33"/>
    </row>
    <row r="56" spans="1:11" ht="127.5" hidden="1" customHeight="1" thickBot="1">
      <c r="A56" s="42">
        <v>8.1</v>
      </c>
      <c r="B56" s="252" t="s">
        <v>162</v>
      </c>
      <c r="C56" s="253"/>
      <c r="D56" s="254"/>
      <c r="E56" s="255" t="s">
        <v>163</v>
      </c>
      <c r="F56" s="256"/>
      <c r="G56" s="257"/>
      <c r="H56" s="52" t="s">
        <v>85</v>
      </c>
      <c r="I56" s="43">
        <v>0</v>
      </c>
      <c r="J56" s="44"/>
      <c r="K56" s="45">
        <f t="shared" ref="K56:K67" si="3">I56*J56</f>
        <v>0</v>
      </c>
    </row>
    <row r="57" spans="1:11" ht="124.5" hidden="1" customHeight="1" thickBot="1">
      <c r="A57" s="14">
        <v>8.1999999999999993</v>
      </c>
      <c r="B57" s="220" t="s">
        <v>164</v>
      </c>
      <c r="C57" s="220"/>
      <c r="D57" s="220"/>
      <c r="E57" s="221" t="s">
        <v>165</v>
      </c>
      <c r="F57" s="221"/>
      <c r="G57" s="221"/>
      <c r="H57" s="48" t="s">
        <v>85</v>
      </c>
      <c r="I57" s="43">
        <v>0</v>
      </c>
      <c r="J57" s="44"/>
      <c r="K57" s="45">
        <f t="shared" si="3"/>
        <v>0</v>
      </c>
    </row>
    <row r="58" spans="1:11" ht="120" hidden="1" customHeight="1">
      <c r="A58" s="42">
        <v>8.3000000000000007</v>
      </c>
      <c r="B58" s="224" t="s">
        <v>164</v>
      </c>
      <c r="C58" s="224"/>
      <c r="D58" s="224"/>
      <c r="E58" s="225" t="s">
        <v>166</v>
      </c>
      <c r="F58" s="225"/>
      <c r="G58" s="225"/>
      <c r="H58" s="49" t="s">
        <v>85</v>
      </c>
      <c r="I58" s="43">
        <v>0</v>
      </c>
      <c r="J58" s="44"/>
      <c r="K58" s="45">
        <f t="shared" si="3"/>
        <v>0</v>
      </c>
    </row>
    <row r="59" spans="1:11" ht="150" hidden="1" customHeight="1" thickBot="1">
      <c r="A59" s="14">
        <v>8.4</v>
      </c>
      <c r="B59" s="220" t="s">
        <v>167</v>
      </c>
      <c r="C59" s="220"/>
      <c r="D59" s="220"/>
      <c r="E59" s="221" t="s">
        <v>168</v>
      </c>
      <c r="F59" s="221"/>
      <c r="G59" s="221"/>
      <c r="H59" s="48" t="s">
        <v>85</v>
      </c>
      <c r="I59" s="28">
        <v>0</v>
      </c>
      <c r="J59" s="27"/>
      <c r="K59" s="45">
        <f t="shared" si="3"/>
        <v>0</v>
      </c>
    </row>
    <row r="60" spans="1:11" ht="148.5" hidden="1" customHeight="1">
      <c r="A60" s="42">
        <v>8.5</v>
      </c>
      <c r="B60" s="220" t="s">
        <v>169</v>
      </c>
      <c r="C60" s="220"/>
      <c r="D60" s="220"/>
      <c r="E60" s="221" t="s">
        <v>170</v>
      </c>
      <c r="F60" s="221"/>
      <c r="G60" s="221"/>
      <c r="H60" s="48" t="s">
        <v>85</v>
      </c>
      <c r="I60" s="28">
        <v>0</v>
      </c>
      <c r="J60" s="27"/>
      <c r="K60" s="25">
        <f t="shared" si="3"/>
        <v>0</v>
      </c>
    </row>
    <row r="61" spans="1:11" ht="172.5" hidden="1" customHeight="1" thickBot="1">
      <c r="A61" s="14">
        <v>8.6</v>
      </c>
      <c r="B61" s="220" t="s">
        <v>171</v>
      </c>
      <c r="C61" s="220"/>
      <c r="D61" s="220"/>
      <c r="E61" s="221" t="s">
        <v>172</v>
      </c>
      <c r="F61" s="221"/>
      <c r="G61" s="221"/>
      <c r="H61" s="48" t="s">
        <v>85</v>
      </c>
      <c r="I61" s="28">
        <v>0</v>
      </c>
      <c r="J61" s="27"/>
      <c r="K61" s="25">
        <f t="shared" si="3"/>
        <v>0</v>
      </c>
    </row>
    <row r="62" spans="1:11" ht="150" hidden="1" customHeight="1">
      <c r="A62" s="42">
        <v>8.6999999999999993</v>
      </c>
      <c r="B62" s="220" t="s">
        <v>173</v>
      </c>
      <c r="C62" s="220"/>
      <c r="D62" s="220"/>
      <c r="E62" s="221" t="s">
        <v>174</v>
      </c>
      <c r="F62" s="221"/>
      <c r="G62" s="221"/>
      <c r="H62" s="48" t="s">
        <v>85</v>
      </c>
      <c r="I62" s="28">
        <v>0</v>
      </c>
      <c r="J62" s="27"/>
      <c r="K62" s="25">
        <f t="shared" si="3"/>
        <v>0</v>
      </c>
    </row>
    <row r="63" spans="1:11" ht="195.75" hidden="1" customHeight="1" thickBot="1">
      <c r="A63" s="14">
        <v>8.8000000000000007</v>
      </c>
      <c r="B63" s="220" t="s">
        <v>175</v>
      </c>
      <c r="C63" s="220"/>
      <c r="D63" s="220"/>
      <c r="E63" s="221" t="s">
        <v>176</v>
      </c>
      <c r="F63" s="221"/>
      <c r="G63" s="221"/>
      <c r="H63" s="48" t="s">
        <v>85</v>
      </c>
      <c r="I63" s="28">
        <v>0</v>
      </c>
      <c r="J63" s="27"/>
      <c r="K63" s="25">
        <f t="shared" si="3"/>
        <v>0</v>
      </c>
    </row>
    <row r="64" spans="1:11" ht="150" hidden="1" customHeight="1">
      <c r="A64" s="42">
        <v>8.9</v>
      </c>
      <c r="B64" s="220" t="s">
        <v>177</v>
      </c>
      <c r="C64" s="220"/>
      <c r="D64" s="220"/>
      <c r="E64" s="221" t="s">
        <v>178</v>
      </c>
      <c r="F64" s="221"/>
      <c r="G64" s="221"/>
      <c r="H64" s="48" t="s">
        <v>72</v>
      </c>
      <c r="I64" s="28">
        <v>0</v>
      </c>
      <c r="J64" s="27"/>
      <c r="K64" s="25">
        <f t="shared" si="3"/>
        <v>0</v>
      </c>
    </row>
    <row r="65" spans="1:11" ht="129" hidden="1" customHeight="1">
      <c r="A65" s="40">
        <v>8.1</v>
      </c>
      <c r="B65" s="220" t="s">
        <v>179</v>
      </c>
      <c r="C65" s="220"/>
      <c r="D65" s="220"/>
      <c r="E65" s="221" t="s">
        <v>180</v>
      </c>
      <c r="F65" s="221"/>
      <c r="G65" s="221"/>
      <c r="H65" s="48" t="s">
        <v>72</v>
      </c>
      <c r="I65" s="28">
        <v>0</v>
      </c>
      <c r="J65" s="27"/>
      <c r="K65" s="25">
        <f t="shared" si="3"/>
        <v>0</v>
      </c>
    </row>
    <row r="66" spans="1:11" ht="121.5" hidden="1" customHeight="1">
      <c r="A66" s="40">
        <v>8.11</v>
      </c>
      <c r="B66" s="220" t="s">
        <v>181</v>
      </c>
      <c r="C66" s="220"/>
      <c r="D66" s="220"/>
      <c r="E66" s="221" t="s">
        <v>182</v>
      </c>
      <c r="F66" s="221"/>
      <c r="G66" s="221"/>
      <c r="H66" s="48" t="s">
        <v>72</v>
      </c>
      <c r="I66" s="28">
        <v>0</v>
      </c>
      <c r="J66" s="27"/>
      <c r="K66" s="25">
        <f t="shared" si="3"/>
        <v>0</v>
      </c>
    </row>
    <row r="67" spans="1:11" ht="121.5" hidden="1" customHeight="1">
      <c r="A67" s="40">
        <v>8.1199999999999992</v>
      </c>
      <c r="B67" s="220" t="s">
        <v>183</v>
      </c>
      <c r="C67" s="220"/>
      <c r="D67" s="220"/>
      <c r="E67" s="221" t="s">
        <v>184</v>
      </c>
      <c r="F67" s="221"/>
      <c r="G67" s="221"/>
      <c r="H67" s="48" t="s">
        <v>72</v>
      </c>
      <c r="I67" s="28">
        <v>0</v>
      </c>
      <c r="J67" s="27"/>
      <c r="K67" s="25">
        <f t="shared" si="3"/>
        <v>0</v>
      </c>
    </row>
    <row r="68" spans="1:11" ht="16.5" thickBot="1">
      <c r="A68" s="222"/>
      <c r="B68" s="223"/>
      <c r="C68" s="223"/>
      <c r="D68" s="223"/>
      <c r="E68" s="223"/>
      <c r="F68" s="223"/>
      <c r="G68" s="223"/>
      <c r="H68" s="223"/>
      <c r="I68" s="223"/>
      <c r="J68" s="223"/>
      <c r="K68" s="223"/>
    </row>
    <row r="69" spans="1:11" ht="28.5" customHeight="1" thickBot="1">
      <c r="A69" s="17" t="s">
        <v>185</v>
      </c>
      <c r="B69" s="6"/>
      <c r="C69" s="6"/>
      <c r="D69" s="6"/>
      <c r="E69" s="6"/>
      <c r="F69" s="6"/>
      <c r="G69" s="6"/>
      <c r="H69" s="75"/>
      <c r="I69" s="75"/>
      <c r="J69" s="75"/>
      <c r="K69" s="75">
        <f>SUM(K8:K67)</f>
        <v>891.25</v>
      </c>
    </row>
  </sheetData>
  <mergeCells count="135">
    <mergeCell ref="B67:D67"/>
    <mergeCell ref="E67:G67"/>
    <mergeCell ref="A68:K68"/>
    <mergeCell ref="B64:D64"/>
    <mergeCell ref="E64:G64"/>
    <mergeCell ref="B65:D65"/>
    <mergeCell ref="E65:G65"/>
    <mergeCell ref="B66:D66"/>
    <mergeCell ref="E66:G66"/>
    <mergeCell ref="B61:D61"/>
    <mergeCell ref="E61:G61"/>
    <mergeCell ref="B62:D62"/>
    <mergeCell ref="E62:G62"/>
    <mergeCell ref="B63:D63"/>
    <mergeCell ref="E63:G63"/>
    <mergeCell ref="B58:D58"/>
    <mergeCell ref="E58:G58"/>
    <mergeCell ref="B59:D59"/>
    <mergeCell ref="E59:G59"/>
    <mergeCell ref="B60:D60"/>
    <mergeCell ref="E60:G60"/>
    <mergeCell ref="B55:D55"/>
    <mergeCell ref="E55:G55"/>
    <mergeCell ref="B56:D56"/>
    <mergeCell ref="E56:G56"/>
    <mergeCell ref="B57:D57"/>
    <mergeCell ref="E57:G57"/>
    <mergeCell ref="B52:D52"/>
    <mergeCell ref="E52:G52"/>
    <mergeCell ref="B53:D53"/>
    <mergeCell ref="E53:G53"/>
    <mergeCell ref="B54:D54"/>
    <mergeCell ref="E54:G54"/>
    <mergeCell ref="B49:D49"/>
    <mergeCell ref="E49:G49"/>
    <mergeCell ref="B50:D50"/>
    <mergeCell ref="E50:G50"/>
    <mergeCell ref="B51:D51"/>
    <mergeCell ref="E51:G51"/>
    <mergeCell ref="B46:D46"/>
    <mergeCell ref="E46:G46"/>
    <mergeCell ref="B47:D47"/>
    <mergeCell ref="E47:G47"/>
    <mergeCell ref="B48:D48"/>
    <mergeCell ref="E48:G48"/>
    <mergeCell ref="B43:D43"/>
    <mergeCell ref="E43:G43"/>
    <mergeCell ref="B44:D44"/>
    <mergeCell ref="E44:G44"/>
    <mergeCell ref="B45:D45"/>
    <mergeCell ref="E45:G45"/>
    <mergeCell ref="B40:D40"/>
    <mergeCell ref="E40:G40"/>
    <mergeCell ref="B41:D41"/>
    <mergeCell ref="E41:G41"/>
    <mergeCell ref="B42:D42"/>
    <mergeCell ref="E42:G42"/>
    <mergeCell ref="B37:D37"/>
    <mergeCell ref="E37:G37"/>
    <mergeCell ref="B38:D38"/>
    <mergeCell ref="E38:G38"/>
    <mergeCell ref="B39:D39"/>
    <mergeCell ref="E39:G39"/>
    <mergeCell ref="B34:D34"/>
    <mergeCell ref="E34:G34"/>
    <mergeCell ref="B35:D35"/>
    <mergeCell ref="E35:G35"/>
    <mergeCell ref="B36:D36"/>
    <mergeCell ref="E36:G36"/>
    <mergeCell ref="B31:D31"/>
    <mergeCell ref="E31:G31"/>
    <mergeCell ref="B32:D32"/>
    <mergeCell ref="E32:G32"/>
    <mergeCell ref="B33:D33"/>
    <mergeCell ref="E33:G33"/>
    <mergeCell ref="B28:D28"/>
    <mergeCell ref="E28:G28"/>
    <mergeCell ref="B29:D29"/>
    <mergeCell ref="E29:G29"/>
    <mergeCell ref="B30:D30"/>
    <mergeCell ref="E30:G30"/>
    <mergeCell ref="B25:D25"/>
    <mergeCell ref="E25:G25"/>
    <mergeCell ref="B26:D26"/>
    <mergeCell ref="E26:G26"/>
    <mergeCell ref="B27:D27"/>
    <mergeCell ref="E27:G27"/>
    <mergeCell ref="B22:D22"/>
    <mergeCell ref="E22:G22"/>
    <mergeCell ref="B23:D23"/>
    <mergeCell ref="E23:G23"/>
    <mergeCell ref="B24:D24"/>
    <mergeCell ref="E24:G24"/>
    <mergeCell ref="B19:D19"/>
    <mergeCell ref="E19:G19"/>
    <mergeCell ref="B20:D20"/>
    <mergeCell ref="E20:G20"/>
    <mergeCell ref="B21:D21"/>
    <mergeCell ref="E21:G21"/>
    <mergeCell ref="B16:D16"/>
    <mergeCell ref="E16:G16"/>
    <mergeCell ref="B17:D17"/>
    <mergeCell ref="E17:G17"/>
    <mergeCell ref="B18:D18"/>
    <mergeCell ref="E18:G18"/>
    <mergeCell ref="B13:D13"/>
    <mergeCell ref="E13:G13"/>
    <mergeCell ref="B14:D14"/>
    <mergeCell ref="E14:G14"/>
    <mergeCell ref="B15:D15"/>
    <mergeCell ref="E15:G15"/>
    <mergeCell ref="B10:D10"/>
    <mergeCell ref="E10:G10"/>
    <mergeCell ref="B11:D11"/>
    <mergeCell ref="E11:G11"/>
    <mergeCell ref="B12:D12"/>
    <mergeCell ref="E12:G12"/>
    <mergeCell ref="B7:D7"/>
    <mergeCell ref="E7:G7"/>
    <mergeCell ref="B8:D8"/>
    <mergeCell ref="E8:G8"/>
    <mergeCell ref="B9:D9"/>
    <mergeCell ref="E9:G9"/>
    <mergeCell ref="A4:B4"/>
    <mergeCell ref="C4:D4"/>
    <mergeCell ref="F4:G4"/>
    <mergeCell ref="I4:K4"/>
    <mergeCell ref="B6:D6"/>
    <mergeCell ref="E6:G6"/>
    <mergeCell ref="A1:K1"/>
    <mergeCell ref="A2:K2"/>
    <mergeCell ref="A3:B3"/>
    <mergeCell ref="C3:D3"/>
    <mergeCell ref="F3:G3"/>
    <mergeCell ref="I3:K3"/>
  </mergeCells>
  <printOptions horizontalCentered="1" verticalCentered="1"/>
  <pageMargins left="0" right="0" top="0" bottom="0" header="0" footer="0"/>
  <pageSetup scale="67"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54">
    <tabColor theme="7"/>
  </sheetPr>
  <dimension ref="A1:K69"/>
  <sheetViews>
    <sheetView view="pageBreakPreview" zoomScale="80" zoomScaleNormal="50" zoomScaleSheetLayoutView="80" workbookViewId="0">
      <selection activeCell="E8" sqref="E8:G8"/>
    </sheetView>
  </sheetViews>
  <sheetFormatPr defaultRowHeight="21"/>
  <cols>
    <col min="1" max="1" width="6.42578125" style="18" customWidth="1"/>
    <col min="2" max="2" width="18.85546875" style="1" customWidth="1"/>
    <col min="3" max="3" width="11.85546875" style="1" customWidth="1"/>
    <col min="4" max="4" width="21.5703125" style="1" customWidth="1"/>
    <col min="5" max="5" width="19.42578125" style="1" customWidth="1"/>
    <col min="6" max="6" width="12.85546875" style="1" customWidth="1"/>
    <col min="7" max="7" width="10.5703125" style="1" customWidth="1"/>
    <col min="8" max="8" width="12" style="7" customWidth="1"/>
    <col min="9" max="9" width="10.85546875" style="1" customWidth="1"/>
    <col min="10" max="10" width="10.42578125" style="1" customWidth="1"/>
    <col min="11" max="11" width="13.42578125" style="1" customWidth="1"/>
  </cols>
  <sheetData>
    <row r="1" spans="1:11" ht="79.5" customHeight="1">
      <c r="A1" s="165" t="s">
        <v>0</v>
      </c>
      <c r="B1" s="165"/>
      <c r="C1" s="165"/>
      <c r="D1" s="165"/>
      <c r="E1" s="165"/>
      <c r="F1" s="165"/>
      <c r="G1" s="165"/>
      <c r="H1" s="165"/>
      <c r="I1" s="165"/>
      <c r="J1" s="165"/>
      <c r="K1" s="165"/>
    </row>
    <row r="2" spans="1:11" ht="33.75" customHeight="1">
      <c r="A2" s="166" t="s">
        <v>41</v>
      </c>
      <c r="B2" s="166"/>
      <c r="C2" s="166"/>
      <c r="D2" s="166"/>
      <c r="E2" s="166"/>
      <c r="F2" s="166"/>
      <c r="G2" s="166"/>
      <c r="H2" s="166"/>
      <c r="I2" s="166"/>
      <c r="J2" s="166"/>
      <c r="K2" s="166"/>
    </row>
    <row r="3" spans="1:11" ht="34.5" customHeight="1">
      <c r="A3" s="264" t="s">
        <v>213</v>
      </c>
      <c r="B3" s="265"/>
      <c r="C3" s="266" t="s">
        <v>221</v>
      </c>
      <c r="D3" s="267"/>
      <c r="E3" s="37" t="s">
        <v>44</v>
      </c>
      <c r="F3" s="266" t="s">
        <v>45</v>
      </c>
      <c r="G3" s="270"/>
      <c r="H3" s="35" t="s">
        <v>46</v>
      </c>
      <c r="I3" s="266" t="s">
        <v>222</v>
      </c>
      <c r="J3" s="270"/>
      <c r="K3" s="267"/>
    </row>
    <row r="4" spans="1:11" ht="39.75" customHeight="1">
      <c r="A4" s="264" t="s">
        <v>215</v>
      </c>
      <c r="B4" s="265"/>
      <c r="C4" s="266">
        <v>104</v>
      </c>
      <c r="D4" s="267"/>
      <c r="E4" s="38" t="s">
        <v>49</v>
      </c>
      <c r="F4" s="273" t="s">
        <v>50</v>
      </c>
      <c r="G4" s="274"/>
      <c r="H4" s="36" t="s">
        <v>216</v>
      </c>
      <c r="I4" s="266">
        <v>19</v>
      </c>
      <c r="J4" s="270"/>
      <c r="K4" s="267"/>
    </row>
    <row r="5" spans="1:11" ht="23.25">
      <c r="A5" s="10"/>
      <c r="B5" s="4"/>
      <c r="C5" s="4"/>
      <c r="D5" s="4"/>
      <c r="E5" s="4"/>
      <c r="F5"/>
      <c r="G5"/>
      <c r="H5" s="8"/>
      <c r="I5" s="5"/>
      <c r="J5" s="2"/>
    </row>
    <row r="6" spans="1:11" ht="31.5" customHeight="1">
      <c r="A6" s="11" t="s">
        <v>52</v>
      </c>
      <c r="B6" s="161" t="s">
        <v>53</v>
      </c>
      <c r="C6" s="162"/>
      <c r="D6" s="163"/>
      <c r="E6" s="164" t="s">
        <v>54</v>
      </c>
      <c r="F6" s="164"/>
      <c r="G6" s="164"/>
      <c r="H6" s="24" t="s">
        <v>55</v>
      </c>
      <c r="I6" s="24" t="s">
        <v>56</v>
      </c>
      <c r="J6" s="24" t="s">
        <v>57</v>
      </c>
      <c r="K6" s="24" t="s">
        <v>58</v>
      </c>
    </row>
    <row r="7" spans="1:11" ht="30" customHeight="1">
      <c r="A7" s="13">
        <v>1</v>
      </c>
      <c r="B7" s="174" t="s">
        <v>59</v>
      </c>
      <c r="C7" s="174"/>
      <c r="D7" s="174"/>
      <c r="E7" s="174" t="s">
        <v>60</v>
      </c>
      <c r="F7" s="174"/>
      <c r="G7" s="174"/>
      <c r="H7" s="9"/>
      <c r="I7" s="3"/>
      <c r="J7" s="3"/>
      <c r="K7" s="3"/>
    </row>
    <row r="8" spans="1:11" ht="116.25" customHeight="1">
      <c r="A8" s="12">
        <v>1.1000000000000001</v>
      </c>
      <c r="B8" s="175" t="s">
        <v>61</v>
      </c>
      <c r="C8" s="176"/>
      <c r="D8" s="177"/>
      <c r="E8" s="178" t="s">
        <v>62</v>
      </c>
      <c r="F8" s="179"/>
      <c r="G8" s="180"/>
      <c r="H8" s="46" t="s">
        <v>63</v>
      </c>
      <c r="I8" s="28"/>
      <c r="J8" s="27">
        <v>15</v>
      </c>
      <c r="K8" s="25">
        <f>J8*I8</f>
        <v>0</v>
      </c>
    </row>
    <row r="9" spans="1:11" ht="126.75" customHeight="1">
      <c r="A9" s="12">
        <v>1.2</v>
      </c>
      <c r="B9" s="196" t="s">
        <v>64</v>
      </c>
      <c r="C9" s="196"/>
      <c r="D9" s="196"/>
      <c r="E9" s="197" t="s">
        <v>65</v>
      </c>
      <c r="F9" s="197"/>
      <c r="G9" s="197"/>
      <c r="H9" s="46" t="s">
        <v>63</v>
      </c>
      <c r="I9" s="28"/>
      <c r="J9" s="27">
        <v>15</v>
      </c>
      <c r="K9" s="25">
        <f>J9*I9</f>
        <v>0</v>
      </c>
    </row>
    <row r="10" spans="1:11" ht="25.5" customHeight="1">
      <c r="A10" s="90">
        <v>2</v>
      </c>
      <c r="B10" s="262" t="s">
        <v>66</v>
      </c>
      <c r="C10" s="262"/>
      <c r="D10" s="262"/>
      <c r="E10" s="262" t="s">
        <v>67</v>
      </c>
      <c r="F10" s="262"/>
      <c r="G10" s="262"/>
      <c r="H10" s="47"/>
      <c r="I10" s="9"/>
      <c r="J10" s="26"/>
      <c r="K10" s="26"/>
    </row>
    <row r="11" spans="1:11" ht="101.25" customHeight="1">
      <c r="A11" s="12">
        <v>2.1</v>
      </c>
      <c r="B11" s="175" t="s">
        <v>68</v>
      </c>
      <c r="C11" s="176"/>
      <c r="D11" s="177"/>
      <c r="E11" s="178" t="s">
        <v>69</v>
      </c>
      <c r="F11" s="179"/>
      <c r="G11" s="180"/>
      <c r="H11" s="46" t="s">
        <v>63</v>
      </c>
      <c r="I11" s="28">
        <v>21</v>
      </c>
      <c r="J11" s="27">
        <v>4</v>
      </c>
      <c r="K11" s="25">
        <f t="shared" ref="K11:K16" si="0">J11*I11</f>
        <v>84</v>
      </c>
    </row>
    <row r="12" spans="1:11" ht="104.25" customHeight="1">
      <c r="A12" s="14">
        <v>2.2000000000000002</v>
      </c>
      <c r="B12" s="175" t="s">
        <v>70</v>
      </c>
      <c r="C12" s="176"/>
      <c r="D12" s="177"/>
      <c r="E12" s="178" t="s">
        <v>71</v>
      </c>
      <c r="F12" s="179"/>
      <c r="G12" s="180"/>
      <c r="H12" s="48" t="s">
        <v>72</v>
      </c>
      <c r="I12" s="28"/>
      <c r="J12" s="27">
        <v>8</v>
      </c>
      <c r="K12" s="25">
        <f t="shared" si="0"/>
        <v>0</v>
      </c>
    </row>
    <row r="13" spans="1:11" ht="93" customHeight="1">
      <c r="A13" s="14">
        <v>2.2999999999999998</v>
      </c>
      <c r="B13" s="175" t="s">
        <v>73</v>
      </c>
      <c r="C13" s="176"/>
      <c r="D13" s="177"/>
      <c r="E13" s="178" t="s">
        <v>74</v>
      </c>
      <c r="F13" s="179"/>
      <c r="G13" s="180"/>
      <c r="H13" s="48" t="s">
        <v>72</v>
      </c>
      <c r="I13" s="28">
        <v>35</v>
      </c>
      <c r="J13" s="27">
        <v>11</v>
      </c>
      <c r="K13" s="25">
        <f t="shared" si="0"/>
        <v>385</v>
      </c>
    </row>
    <row r="14" spans="1:11" ht="157.5" customHeight="1">
      <c r="A14" s="14">
        <v>2.4</v>
      </c>
      <c r="B14" s="175" t="s">
        <v>75</v>
      </c>
      <c r="C14" s="176"/>
      <c r="D14" s="177"/>
      <c r="E14" s="178" t="s">
        <v>76</v>
      </c>
      <c r="F14" s="179"/>
      <c r="G14" s="180"/>
      <c r="H14" s="46" t="s">
        <v>63</v>
      </c>
      <c r="I14" s="28">
        <v>21</v>
      </c>
      <c r="J14" s="27">
        <v>15</v>
      </c>
      <c r="K14" s="25">
        <f t="shared" si="0"/>
        <v>315</v>
      </c>
    </row>
    <row r="15" spans="1:11" ht="84" customHeight="1">
      <c r="A15" s="12">
        <v>2.5</v>
      </c>
      <c r="B15" s="175" t="s">
        <v>77</v>
      </c>
      <c r="C15" s="176"/>
      <c r="D15" s="177"/>
      <c r="E15" s="178" t="s">
        <v>78</v>
      </c>
      <c r="F15" s="179"/>
      <c r="G15" s="180"/>
      <c r="H15" s="46" t="s">
        <v>63</v>
      </c>
      <c r="I15" s="28"/>
      <c r="J15" s="27">
        <v>18</v>
      </c>
      <c r="K15" s="25">
        <f t="shared" si="0"/>
        <v>0</v>
      </c>
    </row>
    <row r="16" spans="1:11" ht="131.44999999999999" customHeight="1">
      <c r="A16" s="14">
        <v>2.6</v>
      </c>
      <c r="B16" s="175" t="s">
        <v>79</v>
      </c>
      <c r="C16" s="176"/>
      <c r="D16" s="177"/>
      <c r="E16" s="178" t="s">
        <v>80</v>
      </c>
      <c r="F16" s="179"/>
      <c r="G16" s="180"/>
      <c r="H16" s="46" t="s">
        <v>63</v>
      </c>
      <c r="I16" s="28"/>
      <c r="J16" s="27">
        <v>10</v>
      </c>
      <c r="K16" s="25">
        <f t="shared" si="0"/>
        <v>0</v>
      </c>
    </row>
    <row r="17" spans="1:11" ht="30" customHeight="1">
      <c r="A17" s="91">
        <v>3</v>
      </c>
      <c r="B17" s="263" t="s">
        <v>81</v>
      </c>
      <c r="C17" s="263"/>
      <c r="D17" s="263"/>
      <c r="E17" s="262" t="s">
        <v>82</v>
      </c>
      <c r="F17" s="262"/>
      <c r="G17" s="262"/>
      <c r="H17" s="47"/>
      <c r="I17" s="29"/>
      <c r="J17" s="26"/>
      <c r="K17" s="26"/>
    </row>
    <row r="18" spans="1:11" ht="90" customHeight="1">
      <c r="A18" s="12">
        <v>3.1</v>
      </c>
      <c r="B18" s="175" t="s">
        <v>83</v>
      </c>
      <c r="C18" s="176"/>
      <c r="D18" s="177"/>
      <c r="E18" s="178" t="s">
        <v>84</v>
      </c>
      <c r="F18" s="179"/>
      <c r="G18" s="180"/>
      <c r="H18" s="46" t="s">
        <v>85</v>
      </c>
      <c r="I18" s="28"/>
      <c r="J18" s="27">
        <v>50</v>
      </c>
      <c r="K18" s="25">
        <f t="shared" ref="K18:K23" si="1">J18*I18</f>
        <v>0</v>
      </c>
    </row>
    <row r="19" spans="1:11" ht="108.6" customHeight="1">
      <c r="A19" s="12">
        <v>3.2</v>
      </c>
      <c r="B19" s="175" t="s">
        <v>86</v>
      </c>
      <c r="C19" s="176"/>
      <c r="D19" s="177"/>
      <c r="E19" s="178" t="s">
        <v>87</v>
      </c>
      <c r="F19" s="179"/>
      <c r="G19" s="180"/>
      <c r="H19" s="46" t="s">
        <v>63</v>
      </c>
      <c r="I19" s="28"/>
      <c r="J19" s="27">
        <v>10</v>
      </c>
      <c r="K19" s="25">
        <f t="shared" si="1"/>
        <v>0</v>
      </c>
    </row>
    <row r="20" spans="1:11" ht="116.1" customHeight="1">
      <c r="A20" s="12">
        <v>3.3</v>
      </c>
      <c r="B20" s="175" t="s">
        <v>88</v>
      </c>
      <c r="C20" s="176"/>
      <c r="D20" s="177"/>
      <c r="E20" s="178" t="s">
        <v>89</v>
      </c>
      <c r="F20" s="179"/>
      <c r="G20" s="180"/>
      <c r="H20" s="46" t="s">
        <v>63</v>
      </c>
      <c r="I20" s="28"/>
      <c r="J20" s="27">
        <v>60</v>
      </c>
      <c r="K20" s="25">
        <f t="shared" si="1"/>
        <v>0</v>
      </c>
    </row>
    <row r="21" spans="1:11" ht="91.5" customHeight="1">
      <c r="A21" s="34">
        <v>3.4</v>
      </c>
      <c r="B21" s="175" t="s">
        <v>90</v>
      </c>
      <c r="C21" s="176"/>
      <c r="D21" s="177"/>
      <c r="E21" s="178" t="s">
        <v>91</v>
      </c>
      <c r="F21" s="179"/>
      <c r="G21" s="180"/>
      <c r="H21" s="48" t="s">
        <v>85</v>
      </c>
      <c r="I21" s="28"/>
      <c r="J21" s="27">
        <v>25</v>
      </c>
      <c r="K21" s="25">
        <f t="shared" si="1"/>
        <v>0</v>
      </c>
    </row>
    <row r="22" spans="1:11" ht="119.1" customHeight="1">
      <c r="A22" s="34">
        <v>3.5</v>
      </c>
      <c r="B22" s="175" t="s">
        <v>92</v>
      </c>
      <c r="C22" s="176"/>
      <c r="D22" s="177"/>
      <c r="E22" s="178" t="s">
        <v>93</v>
      </c>
      <c r="F22" s="179"/>
      <c r="G22" s="180"/>
      <c r="H22" s="46" t="s">
        <v>63</v>
      </c>
      <c r="I22" s="28"/>
      <c r="J22" s="27">
        <v>50</v>
      </c>
      <c r="K22" s="25">
        <f t="shared" si="1"/>
        <v>0</v>
      </c>
    </row>
    <row r="23" spans="1:11" ht="91.5" customHeight="1">
      <c r="A23" s="34">
        <v>3.6</v>
      </c>
      <c r="B23" s="175" t="s">
        <v>94</v>
      </c>
      <c r="C23" s="176"/>
      <c r="D23" s="177"/>
      <c r="E23" s="178" t="s">
        <v>95</v>
      </c>
      <c r="F23" s="179"/>
      <c r="G23" s="180"/>
      <c r="H23" s="48" t="s">
        <v>85</v>
      </c>
      <c r="I23" s="28"/>
      <c r="J23" s="27">
        <v>25</v>
      </c>
      <c r="K23" s="25">
        <f t="shared" si="1"/>
        <v>0</v>
      </c>
    </row>
    <row r="24" spans="1:11" ht="28.5" customHeight="1">
      <c r="A24" s="92">
        <v>4</v>
      </c>
      <c r="B24" s="262" t="s">
        <v>96</v>
      </c>
      <c r="C24" s="262"/>
      <c r="D24" s="262"/>
      <c r="E24" s="262" t="s">
        <v>97</v>
      </c>
      <c r="F24" s="262"/>
      <c r="G24" s="262"/>
      <c r="H24" s="47"/>
      <c r="I24" s="29"/>
      <c r="J24" s="26"/>
      <c r="K24" s="26"/>
    </row>
    <row r="25" spans="1:11" ht="148.5" customHeight="1">
      <c r="A25" s="12">
        <v>4.0999999999999996</v>
      </c>
      <c r="B25" s="175" t="s">
        <v>98</v>
      </c>
      <c r="C25" s="176"/>
      <c r="D25" s="177"/>
      <c r="E25" s="178" t="s">
        <v>99</v>
      </c>
      <c r="F25" s="179"/>
      <c r="G25" s="180"/>
      <c r="H25" s="46" t="s">
        <v>63</v>
      </c>
      <c r="I25" s="28"/>
      <c r="J25" s="27">
        <v>110</v>
      </c>
      <c r="K25" s="25">
        <f>J25*I25</f>
        <v>0</v>
      </c>
    </row>
    <row r="26" spans="1:11" ht="112.5" customHeight="1">
      <c r="A26" s="14">
        <v>4.2</v>
      </c>
      <c r="B26" s="175" t="s">
        <v>100</v>
      </c>
      <c r="C26" s="176"/>
      <c r="D26" s="177"/>
      <c r="E26" s="178" t="s">
        <v>101</v>
      </c>
      <c r="F26" s="179"/>
      <c r="G26" s="180"/>
      <c r="H26" s="46" t="s">
        <v>63</v>
      </c>
      <c r="I26" s="28"/>
      <c r="J26" s="27">
        <v>90</v>
      </c>
      <c r="K26" s="25">
        <f>J26*I26</f>
        <v>0</v>
      </c>
    </row>
    <row r="27" spans="1:11" ht="89.1" customHeight="1">
      <c r="A27" s="12">
        <v>4.3</v>
      </c>
      <c r="B27" s="175" t="s">
        <v>102</v>
      </c>
      <c r="C27" s="176"/>
      <c r="D27" s="177"/>
      <c r="E27" s="178" t="s">
        <v>103</v>
      </c>
      <c r="F27" s="179"/>
      <c r="G27" s="180"/>
      <c r="H27" s="46" t="s">
        <v>63</v>
      </c>
      <c r="I27" s="28">
        <v>2</v>
      </c>
      <c r="J27" s="27">
        <v>90</v>
      </c>
      <c r="K27" s="25">
        <f>J27*I27</f>
        <v>180</v>
      </c>
    </row>
    <row r="28" spans="1:11" ht="97.5" customHeight="1">
      <c r="A28" s="14">
        <v>4.4000000000000004</v>
      </c>
      <c r="B28" s="175" t="s">
        <v>104</v>
      </c>
      <c r="C28" s="176"/>
      <c r="D28" s="177"/>
      <c r="E28" s="178" t="s">
        <v>105</v>
      </c>
      <c r="F28" s="179"/>
      <c r="G28" s="180"/>
      <c r="H28" s="49" t="s">
        <v>106</v>
      </c>
      <c r="I28" s="28"/>
      <c r="J28" s="27">
        <v>8</v>
      </c>
      <c r="K28" s="25">
        <f>J28*I28</f>
        <v>0</v>
      </c>
    </row>
    <row r="29" spans="1:11" ht="137.25" customHeight="1">
      <c r="A29" s="14">
        <v>4.5</v>
      </c>
      <c r="B29" s="175" t="s">
        <v>107</v>
      </c>
      <c r="C29" s="176"/>
      <c r="D29" s="177"/>
      <c r="E29" s="178" t="s">
        <v>108</v>
      </c>
      <c r="F29" s="179"/>
      <c r="G29" s="180"/>
      <c r="H29" s="49" t="s">
        <v>106</v>
      </c>
      <c r="I29" s="28"/>
      <c r="J29" s="27">
        <v>35</v>
      </c>
      <c r="K29" s="25">
        <f>J29*I29</f>
        <v>0</v>
      </c>
    </row>
    <row r="30" spans="1:11" ht="33" customHeight="1">
      <c r="A30" s="92">
        <v>5</v>
      </c>
      <c r="B30" s="262" t="s">
        <v>109</v>
      </c>
      <c r="C30" s="262"/>
      <c r="D30" s="262"/>
      <c r="E30" s="262" t="s">
        <v>110</v>
      </c>
      <c r="F30" s="262"/>
      <c r="G30" s="262"/>
      <c r="H30" s="47"/>
      <c r="I30" s="30"/>
      <c r="J30" s="26"/>
      <c r="K30" s="26"/>
    </row>
    <row r="31" spans="1:11" ht="167.25" customHeight="1">
      <c r="A31" s="14">
        <v>5.0999999999999996</v>
      </c>
      <c r="B31" s="196" t="s">
        <v>111</v>
      </c>
      <c r="C31" s="196"/>
      <c r="D31" s="196"/>
      <c r="E31" s="197" t="s">
        <v>112</v>
      </c>
      <c r="F31" s="197"/>
      <c r="G31" s="197"/>
      <c r="H31" s="48" t="s">
        <v>72</v>
      </c>
      <c r="I31" s="28"/>
      <c r="J31" s="27">
        <v>10</v>
      </c>
      <c r="K31" s="25">
        <f>J31*I31</f>
        <v>0</v>
      </c>
    </row>
    <row r="32" spans="1:11" ht="135" customHeight="1">
      <c r="A32" s="14">
        <v>5.2</v>
      </c>
      <c r="B32" s="196" t="s">
        <v>113</v>
      </c>
      <c r="C32" s="196"/>
      <c r="D32" s="196"/>
      <c r="E32" s="258" t="s">
        <v>114</v>
      </c>
      <c r="F32" s="258"/>
      <c r="G32" s="258"/>
      <c r="H32" s="48" t="s">
        <v>63</v>
      </c>
      <c r="I32" s="28"/>
      <c r="J32" s="27">
        <v>35</v>
      </c>
      <c r="K32" s="25">
        <f>J32*I32</f>
        <v>0</v>
      </c>
    </row>
    <row r="33" spans="1:11" ht="33" customHeight="1">
      <c r="A33" s="93">
        <v>6</v>
      </c>
      <c r="B33" s="259" t="s">
        <v>115</v>
      </c>
      <c r="C33" s="260"/>
      <c r="D33" s="261"/>
      <c r="E33" s="259" t="s">
        <v>116</v>
      </c>
      <c r="F33" s="260"/>
      <c r="G33" s="261"/>
      <c r="H33" s="50"/>
      <c r="I33" s="30"/>
      <c r="J33" s="26"/>
      <c r="K33" s="26"/>
    </row>
    <row r="34" spans="1:11" ht="112.5" customHeight="1">
      <c r="A34" s="12">
        <v>6.1</v>
      </c>
      <c r="B34" s="175" t="s">
        <v>117</v>
      </c>
      <c r="C34" s="176"/>
      <c r="D34" s="177"/>
      <c r="E34" s="178" t="s">
        <v>118</v>
      </c>
      <c r="F34" s="179"/>
      <c r="G34" s="180"/>
      <c r="H34" s="46" t="s">
        <v>85</v>
      </c>
      <c r="I34" s="28"/>
      <c r="J34" s="27">
        <v>200</v>
      </c>
      <c r="K34" s="25">
        <f>J34*I34</f>
        <v>0</v>
      </c>
    </row>
    <row r="35" spans="1:11" ht="113.25" customHeight="1">
      <c r="A35" s="12">
        <v>6.2</v>
      </c>
      <c r="B35" s="175" t="s">
        <v>119</v>
      </c>
      <c r="C35" s="176"/>
      <c r="D35" s="177"/>
      <c r="E35" s="178" t="s">
        <v>120</v>
      </c>
      <c r="F35" s="179"/>
      <c r="G35" s="180"/>
      <c r="H35" s="48" t="s">
        <v>85</v>
      </c>
      <c r="I35" s="28"/>
      <c r="J35" s="27">
        <v>200</v>
      </c>
      <c r="K35" s="25">
        <f>J35*I35</f>
        <v>0</v>
      </c>
    </row>
    <row r="36" spans="1:11" ht="113.25" customHeight="1">
      <c r="A36" s="12">
        <v>6.3</v>
      </c>
      <c r="B36" s="196" t="s">
        <v>121</v>
      </c>
      <c r="C36" s="196"/>
      <c r="D36" s="196"/>
      <c r="E36" s="197" t="s">
        <v>122</v>
      </c>
      <c r="F36" s="197"/>
      <c r="G36" s="197"/>
      <c r="H36" s="48" t="s">
        <v>85</v>
      </c>
      <c r="I36" s="28"/>
      <c r="J36" s="27">
        <v>250</v>
      </c>
      <c r="K36" s="25">
        <f t="shared" ref="K36:K54" si="2">J36*I36</f>
        <v>0</v>
      </c>
    </row>
    <row r="37" spans="1:11" ht="113.25" customHeight="1">
      <c r="A37" s="12">
        <v>6.4</v>
      </c>
      <c r="B37" s="196" t="s">
        <v>123</v>
      </c>
      <c r="C37" s="196"/>
      <c r="D37" s="196"/>
      <c r="E37" s="197" t="s">
        <v>124</v>
      </c>
      <c r="F37" s="197"/>
      <c r="G37" s="197"/>
      <c r="H37" s="48" t="s">
        <v>85</v>
      </c>
      <c r="I37" s="28"/>
      <c r="J37" s="27">
        <v>210</v>
      </c>
      <c r="K37" s="25">
        <f t="shared" si="2"/>
        <v>0</v>
      </c>
    </row>
    <row r="38" spans="1:11" ht="113.25" customHeight="1">
      <c r="A38" s="12">
        <v>6.5</v>
      </c>
      <c r="B38" s="196" t="s">
        <v>125</v>
      </c>
      <c r="C38" s="196"/>
      <c r="D38" s="196"/>
      <c r="E38" s="197" t="s">
        <v>126</v>
      </c>
      <c r="F38" s="197"/>
      <c r="G38" s="197"/>
      <c r="H38" s="48" t="s">
        <v>72</v>
      </c>
      <c r="I38" s="28"/>
      <c r="J38" s="27">
        <v>15</v>
      </c>
      <c r="K38" s="25">
        <f t="shared" si="2"/>
        <v>0</v>
      </c>
    </row>
    <row r="39" spans="1:11" ht="87.75" customHeight="1">
      <c r="A39" s="12">
        <v>6.6</v>
      </c>
      <c r="B39" s="196" t="s">
        <v>127</v>
      </c>
      <c r="C39" s="196"/>
      <c r="D39" s="196"/>
      <c r="E39" s="197" t="s">
        <v>128</v>
      </c>
      <c r="F39" s="197"/>
      <c r="G39" s="197"/>
      <c r="H39" s="48" t="s">
        <v>85</v>
      </c>
      <c r="I39" s="28"/>
      <c r="J39" s="27">
        <v>30</v>
      </c>
      <c r="K39" s="25">
        <f t="shared" si="2"/>
        <v>0</v>
      </c>
    </row>
    <row r="40" spans="1:11" ht="113.25" customHeight="1">
      <c r="A40" s="12">
        <v>6.7</v>
      </c>
      <c r="B40" s="196" t="s">
        <v>129</v>
      </c>
      <c r="C40" s="196"/>
      <c r="D40" s="196"/>
      <c r="E40" s="197" t="s">
        <v>130</v>
      </c>
      <c r="F40" s="197"/>
      <c r="G40" s="197"/>
      <c r="H40" s="48" t="s">
        <v>72</v>
      </c>
      <c r="I40" s="28"/>
      <c r="J40" s="27">
        <v>20</v>
      </c>
      <c r="K40" s="25">
        <f t="shared" si="2"/>
        <v>0</v>
      </c>
    </row>
    <row r="41" spans="1:11" ht="137.1" customHeight="1">
      <c r="A41" s="12">
        <v>6.8</v>
      </c>
      <c r="B41" s="196" t="s">
        <v>131</v>
      </c>
      <c r="C41" s="196"/>
      <c r="D41" s="196"/>
      <c r="E41" s="197" t="s">
        <v>132</v>
      </c>
      <c r="F41" s="197"/>
      <c r="G41" s="197"/>
      <c r="H41" s="48" t="s">
        <v>85</v>
      </c>
      <c r="I41" s="28"/>
      <c r="J41" s="27">
        <v>175</v>
      </c>
      <c r="K41" s="25">
        <f t="shared" si="2"/>
        <v>0</v>
      </c>
    </row>
    <row r="42" spans="1:11" ht="72" customHeight="1">
      <c r="A42" s="12">
        <v>6.9</v>
      </c>
      <c r="B42" s="196" t="s">
        <v>133</v>
      </c>
      <c r="C42" s="196"/>
      <c r="D42" s="196"/>
      <c r="E42" s="197" t="s">
        <v>134</v>
      </c>
      <c r="F42" s="197"/>
      <c r="G42" s="197"/>
      <c r="H42" s="48" t="s">
        <v>85</v>
      </c>
      <c r="I42" s="28"/>
      <c r="J42" s="27">
        <v>35</v>
      </c>
      <c r="K42" s="25">
        <f t="shared" si="2"/>
        <v>0</v>
      </c>
    </row>
    <row r="43" spans="1:11" ht="75" customHeight="1">
      <c r="A43" s="40">
        <v>6.1</v>
      </c>
      <c r="B43" s="196" t="s">
        <v>135</v>
      </c>
      <c r="C43" s="196"/>
      <c r="D43" s="196"/>
      <c r="E43" s="197" t="s">
        <v>136</v>
      </c>
      <c r="F43" s="197"/>
      <c r="G43" s="197"/>
      <c r="H43" s="48" t="s">
        <v>85</v>
      </c>
      <c r="I43" s="28"/>
      <c r="J43" s="27">
        <v>20</v>
      </c>
      <c r="K43" s="25">
        <f t="shared" si="2"/>
        <v>0</v>
      </c>
    </row>
    <row r="44" spans="1:11" ht="57.75" customHeight="1">
      <c r="A44" s="40">
        <v>6.11</v>
      </c>
      <c r="B44" s="196" t="s">
        <v>137</v>
      </c>
      <c r="C44" s="196"/>
      <c r="D44" s="196"/>
      <c r="E44" s="197" t="s">
        <v>138</v>
      </c>
      <c r="F44" s="197"/>
      <c r="G44" s="197"/>
      <c r="H44" s="48" t="s">
        <v>85</v>
      </c>
      <c r="I44" s="28"/>
      <c r="J44" s="27">
        <v>120</v>
      </c>
      <c r="K44" s="25">
        <f t="shared" si="2"/>
        <v>0</v>
      </c>
    </row>
    <row r="45" spans="1:11" ht="111" customHeight="1">
      <c r="A45" s="40">
        <v>6.12</v>
      </c>
      <c r="B45" s="196" t="s">
        <v>139</v>
      </c>
      <c r="C45" s="196"/>
      <c r="D45" s="196"/>
      <c r="E45" s="197" t="s">
        <v>140</v>
      </c>
      <c r="F45" s="197"/>
      <c r="G45" s="197"/>
      <c r="H45" s="48" t="s">
        <v>85</v>
      </c>
      <c r="I45" s="28"/>
      <c r="J45" s="27">
        <v>90</v>
      </c>
      <c r="K45" s="25">
        <f t="shared" si="2"/>
        <v>0</v>
      </c>
    </row>
    <row r="46" spans="1:11" ht="106.35" customHeight="1">
      <c r="A46" s="40">
        <v>6.13</v>
      </c>
      <c r="B46" s="196" t="s">
        <v>141</v>
      </c>
      <c r="C46" s="196"/>
      <c r="D46" s="196"/>
      <c r="E46" s="197" t="s">
        <v>142</v>
      </c>
      <c r="F46" s="197"/>
      <c r="G46" s="197"/>
      <c r="H46" s="48" t="s">
        <v>85</v>
      </c>
      <c r="I46" s="28"/>
      <c r="J46" s="27">
        <v>90</v>
      </c>
      <c r="K46" s="25">
        <f t="shared" si="2"/>
        <v>0</v>
      </c>
    </row>
    <row r="47" spans="1:11" ht="97.35" customHeight="1">
      <c r="A47" s="40">
        <v>6.14</v>
      </c>
      <c r="B47" s="196" t="s">
        <v>143</v>
      </c>
      <c r="C47" s="196"/>
      <c r="D47" s="196"/>
      <c r="E47" s="212" t="s">
        <v>144</v>
      </c>
      <c r="F47" s="212"/>
      <c r="G47" s="212"/>
      <c r="H47" s="48" t="s">
        <v>85</v>
      </c>
      <c r="I47" s="28"/>
      <c r="J47" s="27">
        <v>220</v>
      </c>
      <c r="K47" s="25">
        <f t="shared" si="2"/>
        <v>0</v>
      </c>
    </row>
    <row r="48" spans="1:11" ht="113.45" customHeight="1">
      <c r="A48" s="40">
        <v>6.15</v>
      </c>
      <c r="B48" s="196" t="s">
        <v>145</v>
      </c>
      <c r="C48" s="196"/>
      <c r="D48" s="196"/>
      <c r="E48" s="197" t="s">
        <v>146</v>
      </c>
      <c r="F48" s="197"/>
      <c r="G48" s="197"/>
      <c r="H48" s="48" t="s">
        <v>85</v>
      </c>
      <c r="I48" s="28"/>
      <c r="J48" s="27">
        <v>120</v>
      </c>
      <c r="K48" s="25">
        <f t="shared" si="2"/>
        <v>0</v>
      </c>
    </row>
    <row r="49" spans="1:11" ht="97.5" customHeight="1">
      <c r="A49" s="40">
        <v>6.16</v>
      </c>
      <c r="B49" s="196" t="s">
        <v>147</v>
      </c>
      <c r="C49" s="196"/>
      <c r="D49" s="196"/>
      <c r="E49" s="212" t="s">
        <v>148</v>
      </c>
      <c r="F49" s="212"/>
      <c r="G49" s="212"/>
      <c r="H49" s="48" t="s">
        <v>85</v>
      </c>
      <c r="I49" s="28"/>
      <c r="J49" s="27">
        <v>175</v>
      </c>
      <c r="K49" s="25">
        <f t="shared" si="2"/>
        <v>0</v>
      </c>
    </row>
    <row r="50" spans="1:11" ht="110.1" customHeight="1">
      <c r="A50" s="40">
        <v>6.17</v>
      </c>
      <c r="B50" s="196" t="s">
        <v>149</v>
      </c>
      <c r="C50" s="196"/>
      <c r="D50" s="196"/>
      <c r="E50" s="197" t="s">
        <v>150</v>
      </c>
      <c r="F50" s="197"/>
      <c r="G50" s="197"/>
      <c r="H50" s="48" t="s">
        <v>85</v>
      </c>
      <c r="I50" s="28"/>
      <c r="J50" s="27">
        <v>185</v>
      </c>
      <c r="K50" s="25">
        <f t="shared" si="2"/>
        <v>0</v>
      </c>
    </row>
    <row r="51" spans="1:11" ht="138.6" customHeight="1">
      <c r="A51" s="40">
        <v>6.1800000000000104</v>
      </c>
      <c r="B51" s="196" t="s">
        <v>151</v>
      </c>
      <c r="C51" s="196"/>
      <c r="D51" s="196"/>
      <c r="E51" s="197" t="s">
        <v>152</v>
      </c>
      <c r="F51" s="197"/>
      <c r="G51" s="197"/>
      <c r="H51" s="48" t="s">
        <v>153</v>
      </c>
      <c r="I51" s="28"/>
      <c r="J51" s="27">
        <v>120</v>
      </c>
      <c r="K51" s="25">
        <f t="shared" si="2"/>
        <v>0</v>
      </c>
    </row>
    <row r="52" spans="1:11" ht="31.5" customHeight="1">
      <c r="A52" s="94">
        <v>7</v>
      </c>
      <c r="B52" s="248" t="s">
        <v>154</v>
      </c>
      <c r="C52" s="249"/>
      <c r="D52" s="250"/>
      <c r="E52" s="251" t="s">
        <v>155</v>
      </c>
      <c r="F52" s="251"/>
      <c r="G52" s="251"/>
      <c r="H52" s="51"/>
      <c r="I52" s="32"/>
      <c r="J52" s="32"/>
      <c r="K52" s="33"/>
    </row>
    <row r="53" spans="1:11" ht="113.25" customHeight="1">
      <c r="A53" s="14">
        <v>7.1</v>
      </c>
      <c r="B53" s="196" t="s">
        <v>156</v>
      </c>
      <c r="C53" s="196"/>
      <c r="D53" s="196"/>
      <c r="E53" s="197" t="s">
        <v>157</v>
      </c>
      <c r="F53" s="197"/>
      <c r="G53" s="197"/>
      <c r="H53" s="48"/>
      <c r="I53" s="28"/>
      <c r="J53" s="27">
        <v>25</v>
      </c>
      <c r="K53" s="25">
        <f t="shared" si="2"/>
        <v>0</v>
      </c>
    </row>
    <row r="54" spans="1:11" ht="113.25" customHeight="1">
      <c r="A54" s="14">
        <v>7.2</v>
      </c>
      <c r="B54" s="196" t="s">
        <v>158</v>
      </c>
      <c r="C54" s="196"/>
      <c r="D54" s="196"/>
      <c r="E54" s="212" t="s">
        <v>159</v>
      </c>
      <c r="F54" s="212"/>
      <c r="G54" s="212"/>
      <c r="H54" s="48"/>
      <c r="I54" s="28"/>
      <c r="J54" s="27">
        <v>25</v>
      </c>
      <c r="K54" s="25">
        <f t="shared" si="2"/>
        <v>0</v>
      </c>
    </row>
    <row r="55" spans="1:11" ht="31.5" customHeight="1" thickBot="1">
      <c r="A55" s="94">
        <v>8</v>
      </c>
      <c r="B55" s="248" t="s">
        <v>160</v>
      </c>
      <c r="C55" s="249"/>
      <c r="D55" s="250"/>
      <c r="E55" s="251" t="s">
        <v>161</v>
      </c>
      <c r="F55" s="251"/>
      <c r="G55" s="251"/>
      <c r="H55" s="51"/>
      <c r="I55" s="32"/>
      <c r="J55" s="32"/>
      <c r="K55" s="33"/>
    </row>
    <row r="56" spans="1:11" ht="127.5" customHeight="1" thickBot="1">
      <c r="A56" s="42">
        <v>8.1</v>
      </c>
      <c r="B56" s="252" t="s">
        <v>162</v>
      </c>
      <c r="C56" s="253"/>
      <c r="D56" s="254"/>
      <c r="E56" s="255" t="s">
        <v>163</v>
      </c>
      <c r="F56" s="256"/>
      <c r="G56" s="257"/>
      <c r="H56" s="52" t="s">
        <v>85</v>
      </c>
      <c r="I56" s="43"/>
      <c r="J56" s="44">
        <v>50</v>
      </c>
      <c r="K56" s="45">
        <f t="shared" ref="K56:K67" si="3">I56*J56</f>
        <v>0</v>
      </c>
    </row>
    <row r="57" spans="1:11" ht="124.5" customHeight="1" thickBot="1">
      <c r="A57" s="14">
        <v>8.1999999999999993</v>
      </c>
      <c r="B57" s="220" t="s">
        <v>164</v>
      </c>
      <c r="C57" s="220"/>
      <c r="D57" s="220"/>
      <c r="E57" s="221" t="s">
        <v>165</v>
      </c>
      <c r="F57" s="221"/>
      <c r="G57" s="221"/>
      <c r="H57" s="48" t="s">
        <v>85</v>
      </c>
      <c r="I57" s="43"/>
      <c r="J57" s="44">
        <v>10</v>
      </c>
      <c r="K57" s="45">
        <f t="shared" si="3"/>
        <v>0</v>
      </c>
    </row>
    <row r="58" spans="1:11" ht="120" customHeight="1">
      <c r="A58" s="42">
        <v>8.3000000000000007</v>
      </c>
      <c r="B58" s="224" t="s">
        <v>164</v>
      </c>
      <c r="C58" s="224"/>
      <c r="D58" s="224"/>
      <c r="E58" s="225" t="s">
        <v>166</v>
      </c>
      <c r="F58" s="225"/>
      <c r="G58" s="225"/>
      <c r="H58" s="49" t="s">
        <v>85</v>
      </c>
      <c r="I58" s="43"/>
      <c r="J58" s="44">
        <v>10</v>
      </c>
      <c r="K58" s="45">
        <f t="shared" si="3"/>
        <v>0</v>
      </c>
    </row>
    <row r="59" spans="1:11" ht="150" customHeight="1" thickBot="1">
      <c r="A59" s="14">
        <v>8.4</v>
      </c>
      <c r="B59" s="220" t="s">
        <v>167</v>
      </c>
      <c r="C59" s="220"/>
      <c r="D59" s="220"/>
      <c r="E59" s="221" t="s">
        <v>168</v>
      </c>
      <c r="F59" s="221"/>
      <c r="G59" s="221"/>
      <c r="H59" s="48" t="s">
        <v>85</v>
      </c>
      <c r="I59" s="28"/>
      <c r="J59" s="27">
        <v>30</v>
      </c>
      <c r="K59" s="45">
        <f t="shared" si="3"/>
        <v>0</v>
      </c>
    </row>
    <row r="60" spans="1:11" ht="148.5" customHeight="1">
      <c r="A60" s="42">
        <v>8.5</v>
      </c>
      <c r="B60" s="220" t="s">
        <v>169</v>
      </c>
      <c r="C60" s="220"/>
      <c r="D60" s="220"/>
      <c r="E60" s="221" t="s">
        <v>170</v>
      </c>
      <c r="F60" s="221"/>
      <c r="G60" s="221"/>
      <c r="H60" s="48" t="s">
        <v>85</v>
      </c>
      <c r="I60" s="28"/>
      <c r="J60" s="27">
        <v>45</v>
      </c>
      <c r="K60" s="25">
        <f t="shared" si="3"/>
        <v>0</v>
      </c>
    </row>
    <row r="61" spans="1:11" ht="172.5" customHeight="1" thickBot="1">
      <c r="A61" s="14">
        <v>8.6</v>
      </c>
      <c r="B61" s="220" t="s">
        <v>171</v>
      </c>
      <c r="C61" s="220"/>
      <c r="D61" s="220"/>
      <c r="E61" s="221" t="s">
        <v>172</v>
      </c>
      <c r="F61" s="221"/>
      <c r="G61" s="221"/>
      <c r="H61" s="48" t="s">
        <v>85</v>
      </c>
      <c r="I61" s="28"/>
      <c r="J61" s="27">
        <v>60</v>
      </c>
      <c r="K61" s="25">
        <f t="shared" si="3"/>
        <v>0</v>
      </c>
    </row>
    <row r="62" spans="1:11" ht="150" customHeight="1">
      <c r="A62" s="42">
        <v>8.6999999999999993</v>
      </c>
      <c r="B62" s="220" t="s">
        <v>173</v>
      </c>
      <c r="C62" s="220"/>
      <c r="D62" s="220"/>
      <c r="E62" s="221" t="s">
        <v>174</v>
      </c>
      <c r="F62" s="221"/>
      <c r="G62" s="221"/>
      <c r="H62" s="48" t="s">
        <v>85</v>
      </c>
      <c r="I62" s="28"/>
      <c r="J62" s="27">
        <v>50</v>
      </c>
      <c r="K62" s="25">
        <f t="shared" si="3"/>
        <v>0</v>
      </c>
    </row>
    <row r="63" spans="1:11" ht="195.75" customHeight="1" thickBot="1">
      <c r="A63" s="14">
        <v>8.8000000000000007</v>
      </c>
      <c r="B63" s="220" t="s">
        <v>175</v>
      </c>
      <c r="C63" s="220"/>
      <c r="D63" s="220"/>
      <c r="E63" s="221" t="s">
        <v>176</v>
      </c>
      <c r="F63" s="221"/>
      <c r="G63" s="221"/>
      <c r="H63" s="48" t="s">
        <v>85</v>
      </c>
      <c r="I63" s="28"/>
      <c r="J63" s="27">
        <v>75</v>
      </c>
      <c r="K63" s="25">
        <f t="shared" si="3"/>
        <v>0</v>
      </c>
    </row>
    <row r="64" spans="1:11" ht="150" customHeight="1">
      <c r="A64" s="42">
        <v>8.9</v>
      </c>
      <c r="B64" s="220" t="s">
        <v>177</v>
      </c>
      <c r="C64" s="220"/>
      <c r="D64" s="220"/>
      <c r="E64" s="221" t="s">
        <v>178</v>
      </c>
      <c r="F64" s="221"/>
      <c r="G64" s="221"/>
      <c r="H64" s="48" t="s">
        <v>72</v>
      </c>
      <c r="I64" s="28"/>
      <c r="J64" s="27">
        <v>5</v>
      </c>
      <c r="K64" s="25">
        <f t="shared" si="3"/>
        <v>0</v>
      </c>
    </row>
    <row r="65" spans="1:11" ht="129" hidden="1" customHeight="1">
      <c r="A65" s="40">
        <v>8.1</v>
      </c>
      <c r="B65" s="220" t="s">
        <v>179</v>
      </c>
      <c r="C65" s="220"/>
      <c r="D65" s="220"/>
      <c r="E65" s="221" t="s">
        <v>180</v>
      </c>
      <c r="F65" s="221"/>
      <c r="G65" s="221"/>
      <c r="H65" s="48" t="s">
        <v>72</v>
      </c>
      <c r="I65" s="28">
        <v>0</v>
      </c>
      <c r="J65" s="27">
        <v>4</v>
      </c>
      <c r="K65" s="25">
        <f t="shared" si="3"/>
        <v>0</v>
      </c>
    </row>
    <row r="66" spans="1:11" ht="121.5" hidden="1" customHeight="1">
      <c r="A66" s="40">
        <v>8.11</v>
      </c>
      <c r="B66" s="220" t="s">
        <v>181</v>
      </c>
      <c r="C66" s="220"/>
      <c r="D66" s="220"/>
      <c r="E66" s="221" t="s">
        <v>182</v>
      </c>
      <c r="F66" s="221"/>
      <c r="G66" s="221"/>
      <c r="H66" s="48" t="s">
        <v>72</v>
      </c>
      <c r="I66" s="28">
        <v>0</v>
      </c>
      <c r="J66" s="27">
        <v>6</v>
      </c>
      <c r="K66" s="25">
        <f t="shared" si="3"/>
        <v>0</v>
      </c>
    </row>
    <row r="67" spans="1:11" ht="121.5" hidden="1" customHeight="1">
      <c r="A67" s="40">
        <v>8.1199999999999992</v>
      </c>
      <c r="B67" s="220" t="s">
        <v>183</v>
      </c>
      <c r="C67" s="220"/>
      <c r="D67" s="220"/>
      <c r="E67" s="221" t="s">
        <v>184</v>
      </c>
      <c r="F67" s="221"/>
      <c r="G67" s="221"/>
      <c r="H67" s="48" t="s">
        <v>72</v>
      </c>
      <c r="I67" s="28">
        <v>0</v>
      </c>
      <c r="J67" s="27">
        <v>8</v>
      </c>
      <c r="K67" s="25">
        <f t="shared" si="3"/>
        <v>0</v>
      </c>
    </row>
    <row r="68" spans="1:11" ht="16.5" thickBot="1">
      <c r="A68" s="222"/>
      <c r="B68" s="223"/>
      <c r="C68" s="223"/>
      <c r="D68" s="223"/>
      <c r="E68" s="223"/>
      <c r="F68" s="223"/>
      <c r="G68" s="223"/>
      <c r="H68" s="223"/>
      <c r="I68" s="223"/>
      <c r="J68" s="223"/>
      <c r="K68" s="223"/>
    </row>
    <row r="69" spans="1:11" ht="28.5" customHeight="1" thickBot="1">
      <c r="A69" s="17" t="s">
        <v>185</v>
      </c>
      <c r="B69" s="6"/>
      <c r="C69" s="6"/>
      <c r="D69" s="6"/>
      <c r="E69" s="6"/>
      <c r="F69" s="6"/>
      <c r="G69" s="6"/>
      <c r="H69" s="75"/>
      <c r="I69" s="75"/>
      <c r="J69" s="75"/>
      <c r="K69" s="75">
        <f>SUM(K8:K67)</f>
        <v>964</v>
      </c>
    </row>
  </sheetData>
  <mergeCells count="135">
    <mergeCell ref="I4:K4"/>
    <mergeCell ref="B6:D6"/>
    <mergeCell ref="E6:G6"/>
    <mergeCell ref="A1:K1"/>
    <mergeCell ref="A2:K2"/>
    <mergeCell ref="A3:B3"/>
    <mergeCell ref="C3:D3"/>
    <mergeCell ref="F3:G3"/>
    <mergeCell ref="I3:K3"/>
    <mergeCell ref="B7:D7"/>
    <mergeCell ref="E7:G7"/>
    <mergeCell ref="B8:D8"/>
    <mergeCell ref="E8:G8"/>
    <mergeCell ref="B9:D9"/>
    <mergeCell ref="E9:G9"/>
    <mergeCell ref="A4:B4"/>
    <mergeCell ref="C4:D4"/>
    <mergeCell ref="F4:G4"/>
    <mergeCell ref="B13:D13"/>
    <mergeCell ref="E13:G13"/>
    <mergeCell ref="B14:D14"/>
    <mergeCell ref="E14:G14"/>
    <mergeCell ref="B15:D15"/>
    <mergeCell ref="E15:G15"/>
    <mergeCell ref="B10:D10"/>
    <mergeCell ref="E10:G10"/>
    <mergeCell ref="B11:D11"/>
    <mergeCell ref="E11:G11"/>
    <mergeCell ref="B12:D12"/>
    <mergeCell ref="E12:G12"/>
    <mergeCell ref="B19:D19"/>
    <mergeCell ref="E19:G19"/>
    <mergeCell ref="B20:D20"/>
    <mergeCell ref="E20:G20"/>
    <mergeCell ref="B21:D21"/>
    <mergeCell ref="E21:G21"/>
    <mergeCell ref="B16:D16"/>
    <mergeCell ref="E16:G16"/>
    <mergeCell ref="B17:D17"/>
    <mergeCell ref="E17:G17"/>
    <mergeCell ref="B18:D18"/>
    <mergeCell ref="E18:G18"/>
    <mergeCell ref="B25:D25"/>
    <mergeCell ref="E25:G25"/>
    <mergeCell ref="B26:D26"/>
    <mergeCell ref="E26:G26"/>
    <mergeCell ref="B27:D27"/>
    <mergeCell ref="E27:G27"/>
    <mergeCell ref="B22:D22"/>
    <mergeCell ref="E22:G22"/>
    <mergeCell ref="B23:D23"/>
    <mergeCell ref="E23:G23"/>
    <mergeCell ref="B24:D24"/>
    <mergeCell ref="E24:G24"/>
    <mergeCell ref="B31:D31"/>
    <mergeCell ref="E31:G31"/>
    <mergeCell ref="B32:D32"/>
    <mergeCell ref="E32:G32"/>
    <mergeCell ref="B33:D33"/>
    <mergeCell ref="E33:G33"/>
    <mergeCell ref="B28:D28"/>
    <mergeCell ref="E28:G28"/>
    <mergeCell ref="B29:D29"/>
    <mergeCell ref="E29:G29"/>
    <mergeCell ref="B30:D30"/>
    <mergeCell ref="E30:G30"/>
    <mergeCell ref="B37:D37"/>
    <mergeCell ref="E37:G37"/>
    <mergeCell ref="B38:D38"/>
    <mergeCell ref="E38:G38"/>
    <mergeCell ref="B39:D39"/>
    <mergeCell ref="E39:G39"/>
    <mergeCell ref="B34:D34"/>
    <mergeCell ref="E34:G34"/>
    <mergeCell ref="B35:D35"/>
    <mergeCell ref="E35:G35"/>
    <mergeCell ref="B36:D36"/>
    <mergeCell ref="E36:G36"/>
    <mergeCell ref="B43:D43"/>
    <mergeCell ref="E43:G43"/>
    <mergeCell ref="B44:D44"/>
    <mergeCell ref="E44:G44"/>
    <mergeCell ref="B45:D45"/>
    <mergeCell ref="E45:G45"/>
    <mergeCell ref="B40:D40"/>
    <mergeCell ref="E40:G40"/>
    <mergeCell ref="B41:D41"/>
    <mergeCell ref="E41:G41"/>
    <mergeCell ref="B42:D42"/>
    <mergeCell ref="E42:G42"/>
    <mergeCell ref="B49:D49"/>
    <mergeCell ref="E49:G49"/>
    <mergeCell ref="B50:D50"/>
    <mergeCell ref="E50:G50"/>
    <mergeCell ref="B51:D51"/>
    <mergeCell ref="E51:G51"/>
    <mergeCell ref="B46:D46"/>
    <mergeCell ref="E46:G46"/>
    <mergeCell ref="B47:D47"/>
    <mergeCell ref="E47:G47"/>
    <mergeCell ref="B48:D48"/>
    <mergeCell ref="E48:G48"/>
    <mergeCell ref="B55:D55"/>
    <mergeCell ref="E55:G55"/>
    <mergeCell ref="B56:D56"/>
    <mergeCell ref="E56:G56"/>
    <mergeCell ref="B57:D57"/>
    <mergeCell ref="E57:G57"/>
    <mergeCell ref="B52:D52"/>
    <mergeCell ref="E52:G52"/>
    <mergeCell ref="B53:D53"/>
    <mergeCell ref="E53:G53"/>
    <mergeCell ref="B54:D54"/>
    <mergeCell ref="E54:G54"/>
    <mergeCell ref="B61:D61"/>
    <mergeCell ref="E61:G61"/>
    <mergeCell ref="B62:D62"/>
    <mergeCell ref="E62:G62"/>
    <mergeCell ref="B63:D63"/>
    <mergeCell ref="E63:G63"/>
    <mergeCell ref="B58:D58"/>
    <mergeCell ref="E58:G58"/>
    <mergeCell ref="B59:D59"/>
    <mergeCell ref="E59:G59"/>
    <mergeCell ref="B60:D60"/>
    <mergeCell ref="E60:G60"/>
    <mergeCell ref="B67:D67"/>
    <mergeCell ref="E67:G67"/>
    <mergeCell ref="A68:K68"/>
    <mergeCell ref="B64:D64"/>
    <mergeCell ref="E64:G64"/>
    <mergeCell ref="B65:D65"/>
    <mergeCell ref="E65:G65"/>
    <mergeCell ref="B66:D66"/>
    <mergeCell ref="E66:G66"/>
  </mergeCells>
  <printOptions horizontalCentered="1" verticalCentered="1"/>
  <pageMargins left="0" right="0" top="0" bottom="0" header="0" footer="0"/>
  <pageSetup scale="7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69"/>
  <sheetViews>
    <sheetView view="pageBreakPreview" zoomScale="80" zoomScaleNormal="50" zoomScaleSheetLayoutView="80" workbookViewId="0">
      <selection activeCell="E65" sqref="E65:G65"/>
    </sheetView>
  </sheetViews>
  <sheetFormatPr defaultRowHeight="21"/>
  <cols>
    <col min="1" max="1" width="6.42578125" style="18" customWidth="1"/>
    <col min="2" max="2" width="18.85546875" style="1" customWidth="1"/>
    <col min="3" max="3" width="11.85546875" style="1" customWidth="1"/>
    <col min="4" max="4" width="21.5703125" style="1" customWidth="1"/>
    <col min="5" max="5" width="19.42578125" style="1" customWidth="1"/>
    <col min="6" max="6" width="12.85546875" style="1" customWidth="1"/>
    <col min="7" max="7" width="10.5703125" style="1" customWidth="1"/>
    <col min="8" max="8" width="12" style="7" customWidth="1"/>
    <col min="9" max="9" width="10.85546875" style="1" customWidth="1"/>
    <col min="10" max="10" width="10.42578125" style="1" customWidth="1"/>
    <col min="11" max="11" width="13.42578125" style="1" customWidth="1"/>
  </cols>
  <sheetData>
    <row r="1" spans="1:11" ht="79.5" customHeight="1">
      <c r="A1" s="165" t="s">
        <v>0</v>
      </c>
      <c r="B1" s="165"/>
      <c r="C1" s="165"/>
      <c r="D1" s="165"/>
      <c r="E1" s="165"/>
      <c r="F1" s="165"/>
      <c r="G1" s="165"/>
      <c r="H1" s="165"/>
      <c r="I1" s="165"/>
      <c r="J1" s="165"/>
      <c r="K1" s="165"/>
    </row>
    <row r="2" spans="1:11" ht="33.75" customHeight="1" thickBot="1">
      <c r="A2" s="166" t="s">
        <v>41</v>
      </c>
      <c r="B2" s="166"/>
      <c r="C2" s="166"/>
      <c r="D2" s="166"/>
      <c r="E2" s="166"/>
      <c r="F2" s="166"/>
      <c r="G2" s="166"/>
      <c r="H2" s="166"/>
      <c r="I2" s="166"/>
      <c r="J2" s="166"/>
      <c r="K2" s="166"/>
    </row>
    <row r="3" spans="1:11" ht="27" customHeight="1">
      <c r="A3" s="167" t="s">
        <v>42</v>
      </c>
      <c r="B3" s="168"/>
      <c r="C3" s="169" t="s">
        <v>43</v>
      </c>
      <c r="D3" s="169"/>
      <c r="E3" s="80" t="s">
        <v>44</v>
      </c>
      <c r="F3" s="170" t="s">
        <v>45</v>
      </c>
      <c r="G3" s="171"/>
      <c r="H3" s="81" t="s">
        <v>46</v>
      </c>
      <c r="I3" s="170" t="s">
        <v>47</v>
      </c>
      <c r="J3" s="172"/>
      <c r="K3" s="173"/>
    </row>
    <row r="4" spans="1:11" ht="24" customHeight="1" thickBot="1">
      <c r="A4" s="183" t="s">
        <v>48</v>
      </c>
      <c r="B4" s="184"/>
      <c r="C4" s="185" t="e">
        <f>H69</f>
        <v>#REF!</v>
      </c>
      <c r="D4" s="186"/>
      <c r="E4" s="82" t="s">
        <v>49</v>
      </c>
      <c r="F4" s="187" t="s">
        <v>50</v>
      </c>
      <c r="G4" s="188"/>
      <c r="H4" s="83" t="s">
        <v>51</v>
      </c>
      <c r="I4" s="158">
        <v>30</v>
      </c>
      <c r="J4" s="159"/>
      <c r="K4" s="160"/>
    </row>
    <row r="5" spans="1:11" ht="23.25">
      <c r="A5" s="10"/>
      <c r="B5" s="4"/>
      <c r="C5" s="4"/>
      <c r="D5" s="4"/>
      <c r="E5" s="4"/>
      <c r="F5"/>
      <c r="G5"/>
      <c r="H5" s="8"/>
      <c r="I5" s="5"/>
      <c r="J5" s="2"/>
    </row>
    <row r="6" spans="1:11" ht="31.5" customHeight="1">
      <c r="A6" s="11" t="s">
        <v>52</v>
      </c>
      <c r="B6" s="161" t="s">
        <v>53</v>
      </c>
      <c r="C6" s="162"/>
      <c r="D6" s="163"/>
      <c r="E6" s="164" t="s">
        <v>54</v>
      </c>
      <c r="F6" s="164"/>
      <c r="G6" s="164"/>
      <c r="H6" s="24" t="s">
        <v>55</v>
      </c>
      <c r="I6" s="24" t="s">
        <v>56</v>
      </c>
      <c r="J6" s="24" t="s">
        <v>57</v>
      </c>
      <c r="K6" s="24" t="s">
        <v>58</v>
      </c>
    </row>
    <row r="7" spans="1:11" ht="30" customHeight="1">
      <c r="A7" s="13">
        <v>1</v>
      </c>
      <c r="B7" s="174" t="s">
        <v>59</v>
      </c>
      <c r="C7" s="174"/>
      <c r="D7" s="174"/>
      <c r="E7" s="174" t="s">
        <v>60</v>
      </c>
      <c r="F7" s="174"/>
      <c r="G7" s="174"/>
      <c r="H7" s="9"/>
      <c r="I7" s="3"/>
      <c r="J7" s="3"/>
      <c r="K7" s="3"/>
    </row>
    <row r="8" spans="1:11" ht="116.25" customHeight="1" thickBot="1">
      <c r="A8" s="12">
        <v>1.1000000000000001</v>
      </c>
      <c r="B8" s="175" t="s">
        <v>61</v>
      </c>
      <c r="C8" s="176"/>
      <c r="D8" s="177"/>
      <c r="E8" s="178" t="s">
        <v>62</v>
      </c>
      <c r="F8" s="179"/>
      <c r="G8" s="180"/>
      <c r="H8" s="46" t="s">
        <v>63</v>
      </c>
      <c r="I8" s="62" t="e">
        <f>'592'!I8+#REF!+#REF!+#REF!+'5'!I8+'6'!I8+'7'!I8+'8'!I8+'9'!I8+'10'!I8+'11'!I8+'12'!I8+'13'!I8+'14'!I8+'15'!I8+'16'!I8+'17'!I8+'18'!I8+'19'!I8+'20'!I8+'21'!I8+'22'!I8+'23'!I8+'24'!I8+'25'!I8+'26'!I8+'27'!I8+'28'!I8+'29'!I8+'30'!I8</f>
        <v>#REF!</v>
      </c>
      <c r="J8" s="27">
        <v>15</v>
      </c>
      <c r="K8" s="25" t="e">
        <f>J8*I8</f>
        <v>#REF!</v>
      </c>
    </row>
    <row r="9" spans="1:11" ht="126.75" hidden="1" customHeight="1" thickBot="1">
      <c r="A9" s="73">
        <v>1.2</v>
      </c>
      <c r="B9" s="181" t="s">
        <v>64</v>
      </c>
      <c r="C9" s="181"/>
      <c r="D9" s="181"/>
      <c r="E9" s="182" t="s">
        <v>65</v>
      </c>
      <c r="F9" s="182"/>
      <c r="G9" s="182"/>
      <c r="H9" s="61" t="s">
        <v>63</v>
      </c>
      <c r="I9" s="62" t="e">
        <f>'592'!I9+#REF!+#REF!+#REF!+'5'!I9+'6'!I9+'7'!I9+'8'!I9+'9'!I9+'10'!I9+'11'!I9+'12'!I9+'13'!I9+'14'!I9+'15'!I9+'16'!I9+'17'!I9+'18'!I9+'19'!I9+'20'!I9+'21'!I9+'22'!I9+'23'!I9+'24'!I9+'25'!I9+'26'!I9+'27'!I9+'28'!I9+'29'!I9+'30'!I9</f>
        <v>#REF!</v>
      </c>
      <c r="J9" s="59">
        <v>15</v>
      </c>
      <c r="K9" s="45" t="e">
        <f>J9*I9</f>
        <v>#REF!</v>
      </c>
    </row>
    <row r="10" spans="1:11" ht="25.5" customHeight="1" thickBot="1">
      <c r="A10" s="74">
        <v>2</v>
      </c>
      <c r="B10" s="189" t="s">
        <v>66</v>
      </c>
      <c r="C10" s="189"/>
      <c r="D10" s="189"/>
      <c r="E10" s="189" t="s">
        <v>67</v>
      </c>
      <c r="F10" s="189"/>
      <c r="G10" s="189"/>
      <c r="H10" s="86"/>
      <c r="I10" s="87"/>
      <c r="J10" s="87"/>
      <c r="K10" s="88"/>
    </row>
    <row r="11" spans="1:11" ht="101.25" customHeight="1">
      <c r="A11" s="12">
        <v>2.1</v>
      </c>
      <c r="B11" s="190" t="s">
        <v>68</v>
      </c>
      <c r="C11" s="191"/>
      <c r="D11" s="192"/>
      <c r="E11" s="193" t="s">
        <v>69</v>
      </c>
      <c r="F11" s="194"/>
      <c r="G11" s="195"/>
      <c r="H11" s="46" t="s">
        <v>63</v>
      </c>
      <c r="I11" s="62" t="e">
        <f>'592'!I11+#REF!+#REF!+#REF!+'5'!I11+'6'!I11+'7'!I11+'8'!I11+'9'!I11+'10'!I11+'11'!I11+'12'!I11+'13'!I11+'14'!I11+'15'!I11+'16'!I11+'17'!I11+'18'!I11+'19'!I11+'20'!I11+'21'!I11+'22'!I11+'23'!I11+'24'!I11+'25'!I11+'26'!I11+'27'!I11+'28'!I11+'29'!I11+'30'!I11</f>
        <v>#REF!</v>
      </c>
      <c r="J11" s="70">
        <v>4</v>
      </c>
      <c r="K11" s="64" t="e">
        <f>J11*I11</f>
        <v>#REF!</v>
      </c>
    </row>
    <row r="12" spans="1:11" ht="104.25" customHeight="1">
      <c r="A12" s="14">
        <v>2.2000000000000002</v>
      </c>
      <c r="B12" s="175" t="s">
        <v>70</v>
      </c>
      <c r="C12" s="176"/>
      <c r="D12" s="177"/>
      <c r="E12" s="178" t="s">
        <v>71</v>
      </c>
      <c r="F12" s="179"/>
      <c r="G12" s="180"/>
      <c r="H12" s="48" t="s">
        <v>72</v>
      </c>
      <c r="I12" s="62" t="e">
        <f>'592'!I12+#REF!+#REF!+#REF!+'5'!I12+'6'!I12+'7'!I12+'8'!I12+'9'!I12+'10'!I12+'11'!I12+'12'!I12+'13'!I12+'14'!I12+'15'!I12+'16'!I12+'17'!I12+'18'!I12+'19'!I12+'20'!I12+'21'!I12+'22'!I12+'23'!I12+'24'!I12+'25'!I12+'26'!I12+'27'!I12+'28'!I12+'29'!I12+'30'!I12</f>
        <v>#REF!</v>
      </c>
      <c r="J12" s="27">
        <v>8</v>
      </c>
      <c r="K12" s="25" t="e">
        <f>J12*I12</f>
        <v>#REF!</v>
      </c>
    </row>
    <row r="13" spans="1:11" ht="93" customHeight="1">
      <c r="A13" s="14">
        <v>2.2999999999999998</v>
      </c>
      <c r="B13" s="175" t="s">
        <v>73</v>
      </c>
      <c r="C13" s="176"/>
      <c r="D13" s="177"/>
      <c r="E13" s="178" t="s">
        <v>74</v>
      </c>
      <c r="F13" s="179"/>
      <c r="G13" s="180"/>
      <c r="H13" s="48" t="s">
        <v>72</v>
      </c>
      <c r="I13" s="62" t="e">
        <f>'592'!I13+#REF!+#REF!+#REF!+'5'!I13+'6'!I13+'7'!I13+'8'!I13+'9'!I13+'10'!I13+'11'!I13+'12'!I13+'13'!I13+'14'!I13+'15'!I13+'16'!I13+'17'!I13+'18'!I13+'19'!I13+'20'!I13+'21'!I13+'22'!I13+'23'!I13+'24'!I13+'25'!I13+'26'!I13+'27'!I13+'28'!I13+'29'!I13+'30'!I13</f>
        <v>#REF!</v>
      </c>
      <c r="J13" s="27">
        <v>11</v>
      </c>
      <c r="K13" s="25" t="e">
        <f t="shared" ref="K13:K67" si="0">J13*I13</f>
        <v>#REF!</v>
      </c>
    </row>
    <row r="14" spans="1:11" ht="157.5" customHeight="1">
      <c r="A14" s="14">
        <v>2.4</v>
      </c>
      <c r="B14" s="175" t="s">
        <v>75</v>
      </c>
      <c r="C14" s="176"/>
      <c r="D14" s="177"/>
      <c r="E14" s="178" t="s">
        <v>76</v>
      </c>
      <c r="F14" s="179"/>
      <c r="G14" s="180"/>
      <c r="H14" s="46" t="s">
        <v>63</v>
      </c>
      <c r="I14" s="62" t="e">
        <f>'592'!I14+#REF!+#REF!+#REF!+'5'!I14+'6'!I14+'7'!I14+'8'!I14+'9'!I14+'10'!I14+'11'!I14+'12'!I14+'13'!I14+'14'!I14+'15'!I14+'16'!I14+'17'!I14+'18'!I14+'19'!I14+'20'!I14+'21'!I14+'22'!I14+'23'!I14+'24'!I14+'25'!I14+'26'!I14+'27'!I14+'28'!I14+'29'!I14+'30'!I14</f>
        <v>#REF!</v>
      </c>
      <c r="J14" s="27">
        <v>15</v>
      </c>
      <c r="K14" s="25" t="e">
        <f t="shared" si="0"/>
        <v>#REF!</v>
      </c>
    </row>
    <row r="15" spans="1:11" ht="84" customHeight="1" thickBot="1">
      <c r="A15" s="12">
        <v>2.5</v>
      </c>
      <c r="B15" s="175" t="s">
        <v>77</v>
      </c>
      <c r="C15" s="176"/>
      <c r="D15" s="177"/>
      <c r="E15" s="178" t="s">
        <v>78</v>
      </c>
      <c r="F15" s="179"/>
      <c r="G15" s="180"/>
      <c r="H15" s="46" t="s">
        <v>63</v>
      </c>
      <c r="I15" s="62" t="e">
        <f>'592'!I15+#REF!+#REF!+#REF!+'5'!I15+'6'!I15+'7'!I15+'8'!I15+'9'!I15+'10'!I15+'11'!I15+'12'!I15+'13'!I15+'14'!I15+'15'!I15+'16'!I15+'17'!I15+'18'!I15+'19'!I15+'20'!I15+'21'!I15+'22'!I15+'23'!I15+'24'!I15+'25'!I15+'26'!I15+'27'!I15+'28'!I15+'29'!I15+'30'!I15</f>
        <v>#REF!</v>
      </c>
      <c r="J15" s="27">
        <v>18</v>
      </c>
      <c r="K15" s="25" t="e">
        <f t="shared" si="0"/>
        <v>#REF!</v>
      </c>
    </row>
    <row r="16" spans="1:11" ht="131.44999999999999" hidden="1" customHeight="1" thickBot="1">
      <c r="A16" s="14">
        <v>2.6</v>
      </c>
      <c r="B16" s="196" t="s">
        <v>79</v>
      </c>
      <c r="C16" s="196"/>
      <c r="D16" s="196"/>
      <c r="E16" s="197" t="s">
        <v>80</v>
      </c>
      <c r="F16" s="197"/>
      <c r="G16" s="197"/>
      <c r="H16" s="48" t="s">
        <v>63</v>
      </c>
      <c r="I16" s="62" t="e">
        <f>'592'!I16+#REF!+#REF!+#REF!+'5'!I16+'6'!I16+'7'!I16+'8'!I16+'9'!I16+'10'!I16+'11'!I16+'12'!I16+'13'!I16+'14'!I16+'15'!I16+'16'!I16+'17'!I16+'18'!I16+'19'!I16+'20'!I16+'21'!I16+'22'!I16+'23'!I16+'24'!I16+'25'!I16+'26'!I16+'27'!I16+'28'!I16+'29'!I16+'30'!I16</f>
        <v>#REF!</v>
      </c>
      <c r="J16" s="27">
        <v>10</v>
      </c>
      <c r="K16" s="25" t="e">
        <f t="shared" si="0"/>
        <v>#REF!</v>
      </c>
    </row>
    <row r="17" spans="1:11" ht="30" hidden="1" customHeight="1" thickBot="1">
      <c r="A17" s="76">
        <v>3</v>
      </c>
      <c r="B17" s="198" t="s">
        <v>81</v>
      </c>
      <c r="C17" s="199"/>
      <c r="D17" s="199"/>
      <c r="E17" s="189" t="s">
        <v>82</v>
      </c>
      <c r="F17" s="189"/>
      <c r="G17" s="189"/>
      <c r="H17" s="86"/>
      <c r="I17" s="87"/>
      <c r="J17" s="87"/>
      <c r="K17" s="88"/>
    </row>
    <row r="18" spans="1:11" ht="90" hidden="1" customHeight="1">
      <c r="A18" s="12">
        <v>3.1</v>
      </c>
      <c r="B18" s="190" t="s">
        <v>83</v>
      </c>
      <c r="C18" s="191"/>
      <c r="D18" s="192"/>
      <c r="E18" s="193" t="s">
        <v>84</v>
      </c>
      <c r="F18" s="194"/>
      <c r="G18" s="195"/>
      <c r="H18" s="46" t="s">
        <v>85</v>
      </c>
      <c r="I18" s="62" t="e">
        <f>'592'!I18+#REF!+#REF!+#REF!+'5'!I18+'6'!I18+'7'!I18+'8'!I18+'9'!I18+'10'!I18+'11'!I18+'12'!I18+'13'!I18+'14'!I18+'15'!I18+'16'!I18+'17'!I18+'18'!I18+'19'!I18+'20'!I18+'21'!I18+'22'!I18+'23'!I18+'24'!I18+'25'!I18+'26'!I18+'27'!I18+'28'!I18+'29'!I18+'30'!I18</f>
        <v>#REF!</v>
      </c>
      <c r="J18" s="70">
        <v>50</v>
      </c>
      <c r="K18" s="64" t="e">
        <f t="shared" si="0"/>
        <v>#REF!</v>
      </c>
    </row>
    <row r="19" spans="1:11" ht="108.6" hidden="1" customHeight="1">
      <c r="A19" s="12">
        <v>3.2</v>
      </c>
      <c r="B19" s="175" t="s">
        <v>86</v>
      </c>
      <c r="C19" s="176"/>
      <c r="D19" s="177"/>
      <c r="E19" s="178" t="s">
        <v>87</v>
      </c>
      <c r="F19" s="179"/>
      <c r="G19" s="180"/>
      <c r="H19" s="46" t="s">
        <v>63</v>
      </c>
      <c r="I19" s="62" t="e">
        <f>'592'!I19+#REF!+#REF!+#REF!+'5'!I19+'6'!I19+'7'!I19+'8'!I19+'9'!I19+'10'!I19+'11'!I19+'12'!I19+'13'!I19+'14'!I19+'15'!I19+'16'!I19+'17'!I19+'18'!I19+'19'!I19+'20'!I19+'21'!I19+'22'!I19+'23'!I19+'24'!I19+'25'!I19+'26'!I19+'27'!I19+'28'!I19+'29'!I19+'30'!I19</f>
        <v>#REF!</v>
      </c>
      <c r="J19" s="27">
        <v>10</v>
      </c>
      <c r="K19" s="25" t="e">
        <f t="shared" si="0"/>
        <v>#REF!</v>
      </c>
    </row>
    <row r="20" spans="1:11" ht="116.1" hidden="1" customHeight="1">
      <c r="A20" s="12">
        <v>3.3</v>
      </c>
      <c r="B20" s="175" t="s">
        <v>88</v>
      </c>
      <c r="C20" s="176"/>
      <c r="D20" s="177"/>
      <c r="E20" s="178" t="s">
        <v>89</v>
      </c>
      <c r="F20" s="179"/>
      <c r="G20" s="180"/>
      <c r="H20" s="46" t="s">
        <v>63</v>
      </c>
      <c r="I20" s="62" t="e">
        <f>'592'!I20+#REF!+#REF!+#REF!+'5'!I20+'6'!I20+'7'!I20+'8'!I20+'9'!I20+'10'!I20+'11'!I20+'12'!I20+'13'!I20+'14'!I20+'15'!I20+'16'!I20+'17'!I20+'18'!I20+'19'!I20+'20'!I20+'21'!I20+'22'!I20+'23'!I20+'24'!I20+'25'!I20+'26'!I20+'27'!I20+'28'!I20+'29'!I20+'30'!I20</f>
        <v>#REF!</v>
      </c>
      <c r="J20" s="27">
        <v>60</v>
      </c>
      <c r="K20" s="25" t="e">
        <f t="shared" si="0"/>
        <v>#REF!</v>
      </c>
    </row>
    <row r="21" spans="1:11" ht="91.5" hidden="1" customHeight="1">
      <c r="A21" s="34">
        <v>3.4</v>
      </c>
      <c r="B21" s="175" t="s">
        <v>90</v>
      </c>
      <c r="C21" s="176"/>
      <c r="D21" s="177"/>
      <c r="E21" s="178" t="s">
        <v>91</v>
      </c>
      <c r="F21" s="179"/>
      <c r="G21" s="180"/>
      <c r="H21" s="48" t="s">
        <v>85</v>
      </c>
      <c r="I21" s="62" t="e">
        <f>'592'!I21+#REF!+#REF!+#REF!+'5'!I21+'6'!I21+'7'!I21+'8'!I21+'9'!I21+'10'!I21+'11'!I21+'12'!I21+'13'!I21+'14'!I21+'15'!I21+'16'!I21+'17'!I21+'18'!I21+'19'!I21+'20'!I21+'21'!I21+'22'!I21+'23'!I21+'24'!I21+'25'!I21+'26'!I21+'27'!I21+'28'!I21+'29'!I21+'30'!I21</f>
        <v>#REF!</v>
      </c>
      <c r="J21" s="27">
        <v>25</v>
      </c>
      <c r="K21" s="25" t="e">
        <f t="shared" si="0"/>
        <v>#REF!</v>
      </c>
    </row>
    <row r="22" spans="1:11" ht="119.1" hidden="1" customHeight="1">
      <c r="A22" s="34">
        <v>3.5</v>
      </c>
      <c r="B22" s="175" t="s">
        <v>92</v>
      </c>
      <c r="C22" s="176"/>
      <c r="D22" s="177"/>
      <c r="E22" s="178" t="s">
        <v>93</v>
      </c>
      <c r="F22" s="179"/>
      <c r="G22" s="180"/>
      <c r="H22" s="46" t="s">
        <v>63</v>
      </c>
      <c r="I22" s="62" t="e">
        <f>'592'!I22+#REF!+#REF!+#REF!+'5'!I22+'6'!I22+'7'!I22+'8'!I22+'9'!I22+'10'!I22+'11'!I22+'12'!I22+'13'!I22+'14'!I22+'15'!I22+'16'!I22+'17'!I22+'18'!I22+'19'!I22+'20'!I22+'21'!I22+'22'!I22+'23'!I22+'24'!I22+'25'!I22+'26'!I22+'27'!I22+'28'!I22+'29'!I22+'30'!I22</f>
        <v>#REF!</v>
      </c>
      <c r="J22" s="27">
        <v>50</v>
      </c>
      <c r="K22" s="25" t="e">
        <f t="shared" si="0"/>
        <v>#REF!</v>
      </c>
    </row>
    <row r="23" spans="1:11" ht="91.5" hidden="1" customHeight="1" thickBot="1">
      <c r="A23" s="72">
        <v>3.6</v>
      </c>
      <c r="B23" s="200" t="s">
        <v>94</v>
      </c>
      <c r="C23" s="201"/>
      <c r="D23" s="202"/>
      <c r="E23" s="203" t="s">
        <v>95</v>
      </c>
      <c r="F23" s="204"/>
      <c r="G23" s="205"/>
      <c r="H23" s="49" t="s">
        <v>85</v>
      </c>
      <c r="I23" s="62" t="e">
        <f>'592'!I23+#REF!+#REF!+#REF!+'5'!I23+'6'!I23+'7'!I23+'8'!I23+'9'!I23+'10'!I23+'11'!I23+'12'!I23+'13'!I23+'14'!I23+'15'!I23+'16'!I23+'17'!I23+'18'!I23+'19'!I23+'20'!I23+'21'!I23+'22'!I23+'23'!I23+'24'!I23+'25'!I23+'26'!I23+'27'!I23+'28'!I23+'29'!I23+'30'!I23</f>
        <v>#REF!</v>
      </c>
      <c r="J23" s="59">
        <v>25</v>
      </c>
      <c r="K23" s="45" t="e">
        <f t="shared" si="0"/>
        <v>#REF!</v>
      </c>
    </row>
    <row r="24" spans="1:11" ht="28.5" customHeight="1" thickBot="1">
      <c r="A24" s="71">
        <v>4</v>
      </c>
      <c r="B24" s="189" t="s">
        <v>96</v>
      </c>
      <c r="C24" s="189"/>
      <c r="D24" s="189"/>
      <c r="E24" s="189" t="s">
        <v>97</v>
      </c>
      <c r="F24" s="189"/>
      <c r="G24" s="189"/>
      <c r="H24" s="86"/>
      <c r="I24" s="87"/>
      <c r="J24" s="87"/>
      <c r="K24" s="88"/>
    </row>
    <row r="25" spans="1:11" ht="148.5" customHeight="1">
      <c r="A25" s="12">
        <v>4.0999999999999996</v>
      </c>
      <c r="B25" s="190" t="s">
        <v>98</v>
      </c>
      <c r="C25" s="191"/>
      <c r="D25" s="192"/>
      <c r="E25" s="193" t="s">
        <v>99</v>
      </c>
      <c r="F25" s="194"/>
      <c r="G25" s="195"/>
      <c r="H25" s="46" t="s">
        <v>63</v>
      </c>
      <c r="I25" s="62" t="e">
        <f>'592'!I25+#REF!+#REF!+#REF!+'5'!I25+'6'!I25+'7'!I25+'8'!I25+'9'!I25+'10'!I25+'11'!I25+'12'!I25+'13'!I25+'14'!I25+'15'!I25+'16'!I25+'17'!I25+'18'!I25+'19'!I25+'20'!I25+'21'!I25+'22'!I25+'23'!I25+'24'!I25+'25'!I25+'26'!I25+'27'!I25+'28'!I25+'29'!I25+'30'!I25</f>
        <v>#REF!</v>
      </c>
      <c r="J25" s="70">
        <v>110</v>
      </c>
      <c r="K25" s="64" t="e">
        <f t="shared" si="0"/>
        <v>#REF!</v>
      </c>
    </row>
    <row r="26" spans="1:11" ht="112.5" customHeight="1">
      <c r="A26" s="14">
        <v>4.2</v>
      </c>
      <c r="B26" s="175" t="s">
        <v>100</v>
      </c>
      <c r="C26" s="176"/>
      <c r="D26" s="177"/>
      <c r="E26" s="178" t="s">
        <v>101</v>
      </c>
      <c r="F26" s="179"/>
      <c r="G26" s="180"/>
      <c r="H26" s="46" t="s">
        <v>63</v>
      </c>
      <c r="I26" s="62" t="e">
        <f>'592'!I26+#REF!+#REF!+#REF!+'5'!I26+'6'!I26+'7'!I26+'8'!I26+'9'!I26+'10'!I26+'11'!I26+'12'!I26+'13'!I26+'14'!I26+'15'!I26+'16'!I26+'17'!I26+'18'!I26+'19'!I26+'20'!I26+'21'!I26+'22'!I26+'23'!I26+'24'!I26+'25'!I26+'26'!I26+'27'!I26+'28'!I26+'29'!I26+'30'!I26</f>
        <v>#REF!</v>
      </c>
      <c r="J26" s="27">
        <v>90</v>
      </c>
      <c r="K26" s="25" t="e">
        <f t="shared" si="0"/>
        <v>#REF!</v>
      </c>
    </row>
    <row r="27" spans="1:11" ht="89.1" customHeight="1">
      <c r="A27" s="12">
        <v>4.3</v>
      </c>
      <c r="B27" s="175" t="s">
        <v>102</v>
      </c>
      <c r="C27" s="176"/>
      <c r="D27" s="177"/>
      <c r="E27" s="178" t="s">
        <v>103</v>
      </c>
      <c r="F27" s="179"/>
      <c r="G27" s="180"/>
      <c r="H27" s="46" t="s">
        <v>63</v>
      </c>
      <c r="I27" s="62" t="e">
        <f>'592'!I27+#REF!+#REF!+#REF!+'5'!I27+'6'!I27+'7'!I27+'8'!I27+'9'!I27+'10'!I27+'11'!I27+'12'!I27+'13'!I27+'14'!I27+'15'!I27+'16'!I27+'17'!I27+'18'!I27+'19'!I27+'20'!I27+'21'!I27+'22'!I27+'23'!I27+'24'!I27+'25'!I27+'26'!I27+'27'!I27+'28'!I27+'29'!I27+'30'!I27</f>
        <v>#REF!</v>
      </c>
      <c r="J27" s="27">
        <v>90</v>
      </c>
      <c r="K27" s="25" t="e">
        <f t="shared" si="0"/>
        <v>#REF!</v>
      </c>
    </row>
    <row r="28" spans="1:11" ht="97.5" customHeight="1">
      <c r="A28" s="14">
        <v>4.4000000000000004</v>
      </c>
      <c r="B28" s="175" t="s">
        <v>104</v>
      </c>
      <c r="C28" s="176"/>
      <c r="D28" s="177"/>
      <c r="E28" s="178" t="s">
        <v>105</v>
      </c>
      <c r="F28" s="179"/>
      <c r="G28" s="180"/>
      <c r="H28" s="49" t="s">
        <v>106</v>
      </c>
      <c r="I28" s="62" t="e">
        <f>'592'!I28+#REF!+#REF!+#REF!+'5'!I28+'6'!I28+'7'!I28+'8'!I28+'9'!I28+'10'!I28+'11'!I28+'12'!I28+'13'!I28+'14'!I28+'15'!I28+'16'!I28+'17'!I28+'18'!I28+'19'!I28+'20'!I28+'21'!I28+'22'!I28+'23'!I28+'24'!I28+'25'!I28+'26'!I28+'27'!I28+'28'!I28+'29'!I28+'30'!I28</f>
        <v>#REF!</v>
      </c>
      <c r="J28" s="27">
        <v>8</v>
      </c>
      <c r="K28" s="25" t="e">
        <f t="shared" si="0"/>
        <v>#REF!</v>
      </c>
    </row>
    <row r="29" spans="1:11" ht="137.25" customHeight="1" thickBot="1">
      <c r="A29" s="58">
        <v>4.5</v>
      </c>
      <c r="B29" s="200" t="s">
        <v>107</v>
      </c>
      <c r="C29" s="201"/>
      <c r="D29" s="202"/>
      <c r="E29" s="203" t="s">
        <v>108</v>
      </c>
      <c r="F29" s="204"/>
      <c r="G29" s="205"/>
      <c r="H29" s="49" t="s">
        <v>106</v>
      </c>
      <c r="I29" s="62" t="e">
        <f>'592'!I29+#REF!+#REF!+#REF!+'5'!I29+'6'!I29+'7'!I29+'8'!I29+'9'!I29+'10'!I29+'11'!I29+'12'!I29+'13'!I29+'14'!I29+'15'!I29+'16'!I29+'17'!I29+'18'!I29+'19'!I29+'20'!I29+'21'!I29+'22'!I29+'23'!I29+'24'!I29+'25'!I29+'26'!I29+'27'!I29+'28'!I29+'29'!I29+'30'!I29</f>
        <v>#REF!</v>
      </c>
      <c r="J29" s="59">
        <v>35</v>
      </c>
      <c r="K29" s="45" t="e">
        <f t="shared" si="0"/>
        <v>#REF!</v>
      </c>
    </row>
    <row r="30" spans="1:11" ht="33" hidden="1" customHeight="1" thickBot="1">
      <c r="A30" s="71">
        <v>5</v>
      </c>
      <c r="B30" s="189" t="s">
        <v>109</v>
      </c>
      <c r="C30" s="189"/>
      <c r="D30" s="189"/>
      <c r="E30" s="189" t="s">
        <v>110</v>
      </c>
      <c r="F30" s="189"/>
      <c r="G30" s="189"/>
      <c r="H30" s="86"/>
      <c r="I30" s="87"/>
      <c r="J30" s="87"/>
      <c r="K30" s="88"/>
    </row>
    <row r="31" spans="1:11" ht="167.25" hidden="1" customHeight="1">
      <c r="A31" s="12">
        <v>5.0999999999999996</v>
      </c>
      <c r="B31" s="206" t="s">
        <v>111</v>
      </c>
      <c r="C31" s="206"/>
      <c r="D31" s="206"/>
      <c r="E31" s="207" t="s">
        <v>112</v>
      </c>
      <c r="F31" s="207"/>
      <c r="G31" s="207"/>
      <c r="H31" s="46" t="s">
        <v>72</v>
      </c>
      <c r="I31" s="62" t="e">
        <f>'592'!I31+#REF!+#REF!+#REF!+'5'!I31+'6'!I31+'7'!I31+'8'!I31+'9'!I31+'10'!I31+'11'!I31+'12'!I31+'13'!I31+'14'!I31+'15'!I31+'16'!I31+'17'!I31+'18'!I31+'19'!I31+'20'!I31+'21'!I31+'22'!I31+'23'!I31+'24'!I31+'25'!I31+'26'!I31+'27'!I31+'28'!I31+'29'!I31+'30'!I31</f>
        <v>#REF!</v>
      </c>
      <c r="J31" s="70">
        <v>10</v>
      </c>
      <c r="K31" s="64" t="e">
        <f t="shared" si="0"/>
        <v>#REF!</v>
      </c>
    </row>
    <row r="32" spans="1:11" ht="135" hidden="1" customHeight="1" thickBot="1">
      <c r="A32" s="58">
        <v>5.2</v>
      </c>
      <c r="B32" s="181" t="s">
        <v>113</v>
      </c>
      <c r="C32" s="181"/>
      <c r="D32" s="181"/>
      <c r="E32" s="208" t="s">
        <v>114</v>
      </c>
      <c r="F32" s="208"/>
      <c r="G32" s="208"/>
      <c r="H32" s="49" t="s">
        <v>63</v>
      </c>
      <c r="I32" s="62" t="e">
        <f>'592'!I32+#REF!+#REF!+#REF!+'5'!I32+'6'!I32+'7'!I32+'8'!I32+'9'!I32+'10'!I32+'11'!I32+'12'!I32+'13'!I32+'14'!I32+'15'!I32+'16'!I32+'17'!I32+'18'!I32+'19'!I32+'20'!I32+'21'!I32+'22'!I32+'23'!I32+'24'!I32+'25'!I32+'26'!I32+'27'!I32+'28'!I32+'29'!I32+'30'!I32</f>
        <v>#REF!</v>
      </c>
      <c r="J32" s="59">
        <v>35</v>
      </c>
      <c r="K32" s="45" t="e">
        <f t="shared" si="0"/>
        <v>#REF!</v>
      </c>
    </row>
    <row r="33" spans="1:11" ht="33" customHeight="1" thickBot="1">
      <c r="A33" s="71">
        <v>6</v>
      </c>
      <c r="B33" s="209" t="s">
        <v>115</v>
      </c>
      <c r="C33" s="210"/>
      <c r="D33" s="211"/>
      <c r="E33" s="209" t="s">
        <v>116</v>
      </c>
      <c r="F33" s="210"/>
      <c r="G33" s="211"/>
      <c r="H33" s="86"/>
      <c r="I33" s="87"/>
      <c r="J33" s="87"/>
      <c r="K33" s="88"/>
    </row>
    <row r="34" spans="1:11" ht="112.5" hidden="1" customHeight="1">
      <c r="A34" s="12">
        <v>6.1</v>
      </c>
      <c r="B34" s="190" t="s">
        <v>117</v>
      </c>
      <c r="C34" s="191"/>
      <c r="D34" s="192"/>
      <c r="E34" s="193" t="s">
        <v>118</v>
      </c>
      <c r="F34" s="194"/>
      <c r="G34" s="195"/>
      <c r="H34" s="46" t="s">
        <v>85</v>
      </c>
      <c r="I34" s="62" t="e">
        <f>'592'!I34+#REF!+#REF!+#REF!+'5'!I34+'6'!I34+'7'!I34+'8'!I34+'9'!I34+'10'!I34+'11'!I34+'12'!I34+'13'!I34+'14'!I34+'15'!I34+'16'!I34+'17'!I34+'18'!I34+'19'!I34+'20'!I34+'21'!I34+'22'!I34+'23'!I34+'24'!I34+'25'!I34+'26'!I34+'27'!I34+'28'!I34+'29'!I34+'30'!I34</f>
        <v>#REF!</v>
      </c>
      <c r="J34" s="70">
        <v>200</v>
      </c>
      <c r="K34" s="64" t="e">
        <f t="shared" si="0"/>
        <v>#REF!</v>
      </c>
    </row>
    <row r="35" spans="1:11" ht="113.25" hidden="1" customHeight="1">
      <c r="A35" s="12">
        <v>6.2</v>
      </c>
      <c r="B35" s="175" t="s">
        <v>119</v>
      </c>
      <c r="C35" s="176"/>
      <c r="D35" s="177"/>
      <c r="E35" s="178" t="s">
        <v>120</v>
      </c>
      <c r="F35" s="179"/>
      <c r="G35" s="180"/>
      <c r="H35" s="48" t="s">
        <v>85</v>
      </c>
      <c r="I35" s="62" t="e">
        <f>'592'!I35+#REF!+#REF!+#REF!+'5'!I35+'6'!I35+'7'!I35+'8'!I35+'9'!I35+'10'!I35+'11'!I35+'12'!I35+'13'!I35+'14'!I35+'15'!I35+'16'!I35+'17'!I35+'18'!I35+'19'!I35+'20'!I35+'21'!I35+'22'!I35+'23'!I35+'24'!I35+'25'!I35+'26'!I35+'27'!I35+'28'!I35+'29'!I35+'30'!I35</f>
        <v>#REF!</v>
      </c>
      <c r="J35" s="27">
        <v>200</v>
      </c>
      <c r="K35" s="25" t="e">
        <f t="shared" si="0"/>
        <v>#REF!</v>
      </c>
    </row>
    <row r="36" spans="1:11" ht="113.25" hidden="1" customHeight="1">
      <c r="A36" s="12">
        <v>6.3</v>
      </c>
      <c r="B36" s="196" t="s">
        <v>121</v>
      </c>
      <c r="C36" s="196"/>
      <c r="D36" s="196"/>
      <c r="E36" s="197" t="s">
        <v>122</v>
      </c>
      <c r="F36" s="197"/>
      <c r="G36" s="197"/>
      <c r="H36" s="48" t="s">
        <v>85</v>
      </c>
      <c r="I36" s="62" t="e">
        <f>'592'!I36+#REF!+#REF!+#REF!+'5'!I36+'6'!I36+'7'!I36+'8'!I36+'9'!I36+'10'!I36+'11'!I36+'12'!I36+'13'!I36+'14'!I36+'15'!I36+'16'!I36+'17'!I36+'18'!I36+'19'!I36+'20'!I36+'21'!I36+'22'!I36+'23'!I36+'24'!I36+'25'!I36+'26'!I36+'27'!I36+'28'!I36+'29'!I36+'30'!I36</f>
        <v>#REF!</v>
      </c>
      <c r="J36" s="27">
        <v>250</v>
      </c>
      <c r="K36" s="25" t="e">
        <f t="shared" si="0"/>
        <v>#REF!</v>
      </c>
    </row>
    <row r="37" spans="1:11" ht="113.25" customHeight="1">
      <c r="A37" s="12">
        <v>6.4</v>
      </c>
      <c r="B37" s="196" t="s">
        <v>123</v>
      </c>
      <c r="C37" s="196"/>
      <c r="D37" s="196"/>
      <c r="E37" s="197" t="s">
        <v>124</v>
      </c>
      <c r="F37" s="197"/>
      <c r="G37" s="197"/>
      <c r="H37" s="48" t="s">
        <v>85</v>
      </c>
      <c r="I37" s="62" t="e">
        <f>'592'!I37+#REF!+#REF!+#REF!+'5'!I37+'6'!I37+'7'!I37+'8'!I37+'9'!I37+'10'!I37+'11'!I37+'12'!I37+'13'!I37+'14'!I37+'15'!I37+'16'!I37+'17'!I37+'18'!I37+'19'!I37+'20'!I37+'21'!I37+'22'!I37+'23'!I37+'24'!I37+'25'!I37+'26'!I37+'27'!I37+'28'!I37+'29'!I37+'30'!I37</f>
        <v>#REF!</v>
      </c>
      <c r="J37" s="27">
        <v>210</v>
      </c>
      <c r="K37" s="25" t="e">
        <f t="shared" si="0"/>
        <v>#REF!</v>
      </c>
    </row>
    <row r="38" spans="1:11" ht="113.25" customHeight="1">
      <c r="A38" s="12">
        <v>6.5</v>
      </c>
      <c r="B38" s="196" t="s">
        <v>125</v>
      </c>
      <c r="C38" s="196"/>
      <c r="D38" s="196"/>
      <c r="E38" s="197" t="s">
        <v>126</v>
      </c>
      <c r="F38" s="197"/>
      <c r="G38" s="197"/>
      <c r="H38" s="48" t="s">
        <v>72</v>
      </c>
      <c r="I38" s="62" t="e">
        <f>'592'!I38+#REF!+#REF!+#REF!+'5'!I38+'6'!I38+'7'!I38+'8'!I38+'9'!I38+'10'!I38+'11'!I38+'12'!I38+'13'!I38+'14'!I38+'15'!I38+'16'!I38+'17'!I38+'18'!I38+'19'!I38+'20'!I38+'21'!I38+'22'!I38+'23'!I38+'24'!I38+'25'!I38+'26'!I38+'27'!I38+'28'!I38+'29'!I38+'30'!I38</f>
        <v>#REF!</v>
      </c>
      <c r="J38" s="27">
        <v>15</v>
      </c>
      <c r="K38" s="25" t="e">
        <f t="shared" si="0"/>
        <v>#REF!</v>
      </c>
    </row>
    <row r="39" spans="1:11" ht="87.75" customHeight="1">
      <c r="A39" s="12">
        <v>6.6</v>
      </c>
      <c r="B39" s="196" t="s">
        <v>127</v>
      </c>
      <c r="C39" s="196"/>
      <c r="D39" s="196"/>
      <c r="E39" s="197" t="s">
        <v>128</v>
      </c>
      <c r="F39" s="197"/>
      <c r="G39" s="197"/>
      <c r="H39" s="48" t="s">
        <v>85</v>
      </c>
      <c r="I39" s="62" t="e">
        <f>'592'!I39+#REF!+#REF!+#REF!+'5'!I39+'6'!I39+'7'!I39+'8'!I39+'9'!I39+'10'!I39+'11'!I39+'12'!I39+'13'!I39+'14'!I39+'15'!I39+'16'!I39+'17'!I39+'18'!I39+'19'!I39+'20'!I39+'21'!I39+'22'!I39+'23'!I39+'24'!I39+'25'!I39+'26'!I39+'27'!I39+'28'!I39+'29'!I39+'30'!I39</f>
        <v>#REF!</v>
      </c>
      <c r="J39" s="27">
        <v>30</v>
      </c>
      <c r="K39" s="25" t="e">
        <f t="shared" si="0"/>
        <v>#REF!</v>
      </c>
    </row>
    <row r="40" spans="1:11" ht="113.25" hidden="1" customHeight="1">
      <c r="A40" s="12">
        <v>6.7</v>
      </c>
      <c r="B40" s="196" t="s">
        <v>129</v>
      </c>
      <c r="C40" s="196"/>
      <c r="D40" s="196"/>
      <c r="E40" s="197" t="s">
        <v>130</v>
      </c>
      <c r="F40" s="197"/>
      <c r="G40" s="197"/>
      <c r="H40" s="48" t="s">
        <v>72</v>
      </c>
      <c r="I40" s="62" t="e">
        <f>'592'!I40+#REF!+#REF!+#REF!+'5'!I40+'6'!I40+'7'!I40+'8'!I40+'9'!I40+'10'!I40+'11'!I40+'12'!I40+'13'!I40+'14'!I40+'15'!I40+'16'!I40+'17'!I40+'18'!I40+'19'!I40+'20'!I40+'21'!I40+'22'!I40+'23'!I40+'24'!I40+'25'!I40+'26'!I40+'27'!I40+'28'!I40+'29'!I40+'30'!I40</f>
        <v>#REF!</v>
      </c>
      <c r="J40" s="27">
        <v>20</v>
      </c>
      <c r="K40" s="25" t="e">
        <f t="shared" si="0"/>
        <v>#REF!</v>
      </c>
    </row>
    <row r="41" spans="1:11" ht="137.1" hidden="1" customHeight="1">
      <c r="A41" s="12">
        <v>6.8</v>
      </c>
      <c r="B41" s="196" t="s">
        <v>131</v>
      </c>
      <c r="C41" s="196"/>
      <c r="D41" s="196"/>
      <c r="E41" s="197" t="s">
        <v>132</v>
      </c>
      <c r="F41" s="197"/>
      <c r="G41" s="197"/>
      <c r="H41" s="48" t="s">
        <v>85</v>
      </c>
      <c r="I41" s="62" t="e">
        <f>'592'!I41+#REF!+#REF!+#REF!+'5'!I41+'6'!I41+'7'!I41+'8'!I41+'9'!I41+'10'!I41+'11'!I41+'12'!I41+'13'!I41+'14'!I41+'15'!I41+'16'!I41+'17'!I41+'18'!I41+'19'!I41+'20'!I41+'21'!I41+'22'!I41+'23'!I41+'24'!I41+'25'!I41+'26'!I41+'27'!I41+'28'!I41+'29'!I41+'30'!I41</f>
        <v>#REF!</v>
      </c>
      <c r="J41" s="27">
        <v>175</v>
      </c>
      <c r="K41" s="25" t="e">
        <f t="shared" si="0"/>
        <v>#REF!</v>
      </c>
    </row>
    <row r="42" spans="1:11" ht="72" hidden="1" customHeight="1">
      <c r="A42" s="12">
        <v>6.9</v>
      </c>
      <c r="B42" s="196" t="s">
        <v>133</v>
      </c>
      <c r="C42" s="196"/>
      <c r="D42" s="196"/>
      <c r="E42" s="197" t="s">
        <v>134</v>
      </c>
      <c r="F42" s="197"/>
      <c r="G42" s="197"/>
      <c r="H42" s="48" t="s">
        <v>85</v>
      </c>
      <c r="I42" s="62" t="e">
        <f>'592'!I42+#REF!+#REF!+#REF!+'5'!I42+'6'!I42+'7'!I42+'8'!I42+'9'!I42+'10'!I42+'11'!I42+'12'!I42+'13'!I42+'14'!I42+'15'!I42+'16'!I42+'17'!I42+'18'!I42+'19'!I42+'20'!I42+'21'!I42+'22'!I42+'23'!I42+'24'!I42+'25'!I42+'26'!I42+'27'!I42+'28'!I42+'29'!I42+'30'!I42</f>
        <v>#REF!</v>
      </c>
      <c r="J42" s="27">
        <v>35</v>
      </c>
      <c r="K42" s="25" t="e">
        <f t="shared" si="0"/>
        <v>#REF!</v>
      </c>
    </row>
    <row r="43" spans="1:11" ht="75" customHeight="1">
      <c r="A43" s="40">
        <v>6.1</v>
      </c>
      <c r="B43" s="196" t="s">
        <v>135</v>
      </c>
      <c r="C43" s="196"/>
      <c r="D43" s="196"/>
      <c r="E43" s="197" t="s">
        <v>136</v>
      </c>
      <c r="F43" s="197"/>
      <c r="G43" s="197"/>
      <c r="H43" s="48" t="s">
        <v>85</v>
      </c>
      <c r="I43" s="62" t="e">
        <f>'592'!I43+#REF!+#REF!+#REF!+'5'!I43+'6'!I43+'7'!I43+'8'!I43+'9'!I43+'10'!I43+'11'!I43+'12'!I43+'13'!I43+'14'!I43+'15'!I43+'16'!I43+'17'!I43+'18'!I43+'19'!I43+'20'!I43+'21'!I43+'22'!I43+'23'!I43+'24'!I43+'25'!I43+'26'!I43+'27'!I43+'28'!I43+'29'!I43+'30'!I43</f>
        <v>#REF!</v>
      </c>
      <c r="J43" s="27">
        <v>20</v>
      </c>
      <c r="K43" s="25" t="e">
        <f t="shared" si="0"/>
        <v>#REF!</v>
      </c>
    </row>
    <row r="44" spans="1:11" ht="57.75" hidden="1" customHeight="1">
      <c r="A44" s="40">
        <v>6.11</v>
      </c>
      <c r="B44" s="196" t="s">
        <v>137</v>
      </c>
      <c r="C44" s="196"/>
      <c r="D44" s="196"/>
      <c r="E44" s="197" t="s">
        <v>138</v>
      </c>
      <c r="F44" s="197"/>
      <c r="G44" s="197"/>
      <c r="H44" s="48" t="s">
        <v>85</v>
      </c>
      <c r="I44" s="62" t="e">
        <f>'592'!I44+#REF!+#REF!+#REF!+'5'!I44+'6'!I44+'7'!I44+'8'!I44+'9'!I44+'10'!I44+'11'!I44+'12'!I44+'13'!I44+'14'!I44+'15'!I44+'16'!I44+'17'!I44+'18'!I44+'19'!I44+'20'!I44+'21'!I44+'22'!I44+'23'!I44+'24'!I44+'25'!I44+'26'!I44+'27'!I44+'28'!I44+'29'!I44+'30'!I44</f>
        <v>#REF!</v>
      </c>
      <c r="J44" s="27">
        <v>120</v>
      </c>
      <c r="K44" s="25" t="e">
        <f t="shared" si="0"/>
        <v>#REF!</v>
      </c>
    </row>
    <row r="45" spans="1:11" ht="111" hidden="1" customHeight="1">
      <c r="A45" s="40">
        <v>6.12</v>
      </c>
      <c r="B45" s="196" t="s">
        <v>139</v>
      </c>
      <c r="C45" s="196"/>
      <c r="D45" s="196"/>
      <c r="E45" s="197" t="s">
        <v>140</v>
      </c>
      <c r="F45" s="197"/>
      <c r="G45" s="197"/>
      <c r="H45" s="48" t="s">
        <v>85</v>
      </c>
      <c r="I45" s="62" t="e">
        <f>'592'!I45+#REF!+#REF!+#REF!+'5'!I45+'6'!I45+'7'!I45+'8'!I45+'9'!I45+'10'!I45+'11'!I45+'12'!I45+'13'!I45+'14'!I45+'15'!I45+'16'!I45+'17'!I45+'18'!I45+'19'!I45+'20'!I45+'21'!I45+'22'!I45+'23'!I45+'24'!I45+'25'!I45+'26'!I45+'27'!I45+'28'!I45+'29'!I45+'30'!I45</f>
        <v>#REF!</v>
      </c>
      <c r="J45" s="27">
        <v>90</v>
      </c>
      <c r="K45" s="25" t="e">
        <f t="shared" si="0"/>
        <v>#REF!</v>
      </c>
    </row>
    <row r="46" spans="1:11" ht="106.35" hidden="1" customHeight="1">
      <c r="A46" s="40">
        <v>6.13</v>
      </c>
      <c r="B46" s="196" t="s">
        <v>141</v>
      </c>
      <c r="C46" s="196"/>
      <c r="D46" s="196"/>
      <c r="E46" s="197" t="s">
        <v>142</v>
      </c>
      <c r="F46" s="197"/>
      <c r="G46" s="197"/>
      <c r="H46" s="48" t="s">
        <v>85</v>
      </c>
      <c r="I46" s="62" t="e">
        <f>'592'!I46+#REF!+#REF!+#REF!+'5'!I46+'6'!I46+'7'!I46+'8'!I46+'9'!I46+'10'!I46+'11'!I46+'12'!I46+'13'!I46+'14'!I46+'15'!I46+'16'!I46+'17'!I46+'18'!I46+'19'!I46+'20'!I46+'21'!I46+'22'!I46+'23'!I46+'24'!I46+'25'!I46+'26'!I46+'27'!I46+'28'!I46+'29'!I46+'30'!I46</f>
        <v>#REF!</v>
      </c>
      <c r="J46" s="27">
        <v>90</v>
      </c>
      <c r="K46" s="25" t="e">
        <f t="shared" si="0"/>
        <v>#REF!</v>
      </c>
    </row>
    <row r="47" spans="1:11" ht="97.35" hidden="1" customHeight="1">
      <c r="A47" s="40">
        <v>6.14</v>
      </c>
      <c r="B47" s="196" t="s">
        <v>143</v>
      </c>
      <c r="C47" s="196"/>
      <c r="D47" s="196"/>
      <c r="E47" s="212" t="s">
        <v>144</v>
      </c>
      <c r="F47" s="212"/>
      <c r="G47" s="212"/>
      <c r="H47" s="48" t="s">
        <v>85</v>
      </c>
      <c r="I47" s="62" t="e">
        <f>'592'!I47+#REF!+#REF!+#REF!+'5'!I47+'6'!I47+'7'!I47+'8'!I47+'9'!I47+'10'!I47+'11'!I47+'12'!I47+'13'!I47+'14'!I47+'15'!I47+'16'!I47+'17'!I47+'18'!I47+'19'!I47+'20'!I47+'21'!I47+'22'!I47+'23'!I47+'24'!I47+'25'!I47+'26'!I47+'27'!I47+'28'!I47+'29'!I47+'30'!I47</f>
        <v>#REF!</v>
      </c>
      <c r="J47" s="27">
        <v>220</v>
      </c>
      <c r="K47" s="25" t="e">
        <f t="shared" si="0"/>
        <v>#REF!</v>
      </c>
    </row>
    <row r="48" spans="1:11" ht="113.45" customHeight="1" thickBot="1">
      <c r="A48" s="40">
        <v>6.15</v>
      </c>
      <c r="B48" s="196" t="s">
        <v>145</v>
      </c>
      <c r="C48" s="196"/>
      <c r="D48" s="196"/>
      <c r="E48" s="197" t="s">
        <v>146</v>
      </c>
      <c r="F48" s="197"/>
      <c r="G48" s="197"/>
      <c r="H48" s="48" t="s">
        <v>85</v>
      </c>
      <c r="I48" s="62" t="e">
        <f>'592'!I48+#REF!+#REF!+#REF!+'5'!I48+'6'!I48+'7'!I48+'8'!I48+'9'!I48+'10'!I48+'11'!I48+'12'!I48+'13'!I48+'14'!I48+'15'!I48+'16'!I48+'17'!I48+'18'!I48+'19'!I48+'20'!I48+'21'!I48+'22'!I48+'23'!I48+'24'!I48+'25'!I48+'26'!I48+'27'!I48+'28'!I48+'29'!I48+'30'!I48</f>
        <v>#REF!</v>
      </c>
      <c r="J48" s="27">
        <v>120</v>
      </c>
      <c r="K48" s="25" t="e">
        <f t="shared" si="0"/>
        <v>#REF!</v>
      </c>
    </row>
    <row r="49" spans="1:11" ht="97.5" hidden="1" customHeight="1">
      <c r="A49" s="40">
        <v>6.16</v>
      </c>
      <c r="B49" s="196" t="s">
        <v>147</v>
      </c>
      <c r="C49" s="196"/>
      <c r="D49" s="196"/>
      <c r="E49" s="212" t="s">
        <v>148</v>
      </c>
      <c r="F49" s="212"/>
      <c r="G49" s="212"/>
      <c r="H49" s="48" t="s">
        <v>85</v>
      </c>
      <c r="I49" s="62" t="e">
        <f>'592'!I49+#REF!+#REF!+#REF!+'5'!I49+'6'!I49+'7'!I49+'8'!I49+'9'!I49+'10'!I49+'11'!I49+'12'!I49+'13'!I49+'14'!I49+'15'!I49+'16'!I49+'17'!I49+'18'!I49+'19'!I49+'20'!I49+'21'!I49+'22'!I49+'23'!I49+'24'!I49+'25'!I49+'26'!I49+'27'!I49+'28'!I49+'29'!I49+'30'!I49</f>
        <v>#REF!</v>
      </c>
      <c r="J49" s="27">
        <v>175</v>
      </c>
      <c r="K49" s="25" t="e">
        <f t="shared" si="0"/>
        <v>#REF!</v>
      </c>
    </row>
    <row r="50" spans="1:11" ht="110.1" hidden="1" customHeight="1">
      <c r="A50" s="40">
        <v>6.17</v>
      </c>
      <c r="B50" s="196" t="s">
        <v>149</v>
      </c>
      <c r="C50" s="196"/>
      <c r="D50" s="196"/>
      <c r="E50" s="197" t="s">
        <v>150</v>
      </c>
      <c r="F50" s="197"/>
      <c r="G50" s="197"/>
      <c r="H50" s="48" t="s">
        <v>85</v>
      </c>
      <c r="I50" s="62" t="e">
        <f>'592'!I50+#REF!+#REF!+#REF!+'5'!I50+'6'!I50+'7'!I50+'8'!I50+'9'!I50+'10'!I50+'11'!I50+'12'!I50+'13'!I50+'14'!I50+'15'!I50+'16'!I50+'17'!I50+'18'!I50+'19'!I50+'20'!I50+'21'!I50+'22'!I50+'23'!I50+'24'!I50+'25'!I50+'26'!I50+'27'!I50+'28'!I50+'29'!I50+'30'!I50</f>
        <v>#REF!</v>
      </c>
      <c r="J50" s="27">
        <v>185</v>
      </c>
      <c r="K50" s="25" t="e">
        <f t="shared" si="0"/>
        <v>#REF!</v>
      </c>
    </row>
    <row r="51" spans="1:11" ht="138.6" hidden="1" customHeight="1" thickBot="1">
      <c r="A51" s="69">
        <v>6.1800000000000104</v>
      </c>
      <c r="B51" s="181" t="s">
        <v>151</v>
      </c>
      <c r="C51" s="181"/>
      <c r="D51" s="181"/>
      <c r="E51" s="182" t="s">
        <v>152</v>
      </c>
      <c r="F51" s="182"/>
      <c r="G51" s="182"/>
      <c r="H51" s="49" t="s">
        <v>153</v>
      </c>
      <c r="I51" s="62" t="e">
        <f>'592'!I51+#REF!+#REF!+#REF!+'5'!I51+'6'!I51+'7'!I51+'8'!I51+'9'!I51+'10'!I51+'11'!I51+'12'!I51+'13'!I51+'14'!I51+'15'!I51+'16'!I51+'17'!I51+'18'!I51+'19'!I51+'20'!I51+'21'!I51+'22'!I51+'23'!I51+'24'!I51+'25'!I51+'26'!I51+'27'!I51+'28'!I51+'29'!I51+'30'!I51</f>
        <v>#REF!</v>
      </c>
      <c r="J51" s="59">
        <v>120</v>
      </c>
      <c r="K51" s="45" t="e">
        <f t="shared" si="0"/>
        <v>#REF!</v>
      </c>
    </row>
    <row r="52" spans="1:11" ht="31.5" hidden="1" customHeight="1" thickBot="1">
      <c r="A52" s="71">
        <v>7</v>
      </c>
      <c r="B52" s="213" t="s">
        <v>154</v>
      </c>
      <c r="C52" s="214"/>
      <c r="D52" s="215"/>
      <c r="E52" s="216" t="s">
        <v>155</v>
      </c>
      <c r="F52" s="216"/>
      <c r="G52" s="216"/>
      <c r="H52" s="66"/>
      <c r="I52" s="67"/>
      <c r="J52" s="67"/>
      <c r="K52" s="68"/>
    </row>
    <row r="53" spans="1:11" ht="113.25" hidden="1" customHeight="1">
      <c r="A53" s="12">
        <v>7.1</v>
      </c>
      <c r="B53" s="206" t="s">
        <v>156</v>
      </c>
      <c r="C53" s="206"/>
      <c r="D53" s="206"/>
      <c r="E53" s="207" t="s">
        <v>157</v>
      </c>
      <c r="F53" s="207"/>
      <c r="G53" s="207"/>
      <c r="H53" s="46"/>
      <c r="I53" s="62" t="e">
        <f>'592'!I53+#REF!+#REF!+#REF!+'5'!I53+'6'!I53+'7'!I53+'8'!I53+'9'!I53+'10'!I53+'11'!I53+'12'!I53+'13'!I53+'14'!I53+'15'!I53+'16'!I53+'17'!I53+'18'!I53+'19'!I53+'20'!I53+'21'!I53+'22'!I53+'23'!I53+'24'!I53+'25'!I53+'26'!I53+'27'!I53+'28'!I53+'29'!I53+'30'!I53</f>
        <v>#REF!</v>
      </c>
      <c r="J53" s="70">
        <v>25</v>
      </c>
      <c r="K53" s="64" t="e">
        <f t="shared" si="0"/>
        <v>#REF!</v>
      </c>
    </row>
    <row r="54" spans="1:11" ht="113.25" hidden="1" customHeight="1" thickBot="1">
      <c r="A54" s="58">
        <v>7.2</v>
      </c>
      <c r="B54" s="181" t="s">
        <v>158</v>
      </c>
      <c r="C54" s="181"/>
      <c r="D54" s="181"/>
      <c r="E54" s="217" t="s">
        <v>159</v>
      </c>
      <c r="F54" s="217"/>
      <c r="G54" s="217"/>
      <c r="H54" s="49"/>
      <c r="I54" s="62" t="e">
        <f>'592'!I54+#REF!+#REF!+#REF!+'5'!I54+'6'!I54+'7'!I54+'8'!I54+'9'!I54+'10'!I54+'11'!I54+'12'!I54+'13'!I54+'14'!I54+'15'!I54+'16'!I54+'17'!I54+'18'!I54+'19'!I54+'20'!I54+'21'!I54+'22'!I54+'23'!I54+'24'!I54+'25'!I54+'26'!I54+'27'!I54+'28'!I54+'29'!I54+'30'!I54</f>
        <v>#REF!</v>
      </c>
      <c r="J54" s="59">
        <v>25</v>
      </c>
      <c r="K54" s="45" t="e">
        <f t="shared" si="0"/>
        <v>#REF!</v>
      </c>
    </row>
    <row r="55" spans="1:11" ht="31.5" customHeight="1" thickBot="1">
      <c r="A55" s="65">
        <v>8</v>
      </c>
      <c r="B55" s="226" t="s">
        <v>160</v>
      </c>
      <c r="C55" s="227"/>
      <c r="D55" s="228"/>
      <c r="E55" s="229" t="s">
        <v>161</v>
      </c>
      <c r="F55" s="229"/>
      <c r="G55" s="229"/>
      <c r="H55" s="86"/>
      <c r="I55" s="87"/>
      <c r="J55" s="87"/>
      <c r="K55" s="88"/>
    </row>
    <row r="56" spans="1:11" ht="127.5" customHeight="1" thickBot="1">
      <c r="A56" s="60">
        <v>8.1</v>
      </c>
      <c r="B56" s="230" t="s">
        <v>162</v>
      </c>
      <c r="C56" s="231"/>
      <c r="D56" s="232"/>
      <c r="E56" s="233" t="s">
        <v>163</v>
      </c>
      <c r="F56" s="234"/>
      <c r="G56" s="235"/>
      <c r="H56" s="61" t="s">
        <v>85</v>
      </c>
      <c r="I56" s="62" t="e">
        <f>'592'!I56+#REF!+#REF!+#REF!+'5'!I56+'6'!I56+'7'!I56+'8'!I56+'9'!I56+'10'!I56+'11'!I56+'12'!I56+'13'!I56+'14'!I56+'15'!I56+'16'!I56+'17'!I56+'18'!I56+'19'!I56+'20'!I56+'21'!I56+'22'!I56+'23'!I56+'24'!I56+'25'!I56+'26'!I56+'27'!I56+'28'!I56+'29'!I56+'30'!I56</f>
        <v>#REF!</v>
      </c>
      <c r="J56" s="63">
        <v>50</v>
      </c>
      <c r="K56" s="64" t="e">
        <f t="shared" si="0"/>
        <v>#REF!</v>
      </c>
    </row>
    <row r="57" spans="1:11" ht="124.5" customHeight="1" thickBot="1">
      <c r="A57" s="14">
        <v>8.1999999999999993</v>
      </c>
      <c r="B57" s="220" t="s">
        <v>164</v>
      </c>
      <c r="C57" s="220"/>
      <c r="D57" s="220"/>
      <c r="E57" s="221" t="s">
        <v>165</v>
      </c>
      <c r="F57" s="221"/>
      <c r="G57" s="221"/>
      <c r="H57" s="48" t="s">
        <v>85</v>
      </c>
      <c r="I57" s="62" t="e">
        <f>'592'!I57+#REF!+#REF!+#REF!+'5'!I57+'6'!I57+'7'!I57+'8'!I57+'9'!I57+'10'!I57+'11'!I57+'12'!I57+'13'!I57+'14'!I57+'15'!I57+'16'!I57+'17'!I57+'18'!I57+'19'!I57+'20'!I57+'21'!I57+'22'!I57+'23'!I57+'24'!I57+'25'!I57+'26'!I57+'27'!I57+'28'!I57+'29'!I57+'30'!I57</f>
        <v>#REF!</v>
      </c>
      <c r="J57" s="44">
        <v>10</v>
      </c>
      <c r="K57" s="25" t="e">
        <f t="shared" si="0"/>
        <v>#REF!</v>
      </c>
    </row>
    <row r="58" spans="1:11" ht="120" customHeight="1">
      <c r="A58" s="42">
        <v>8.3000000000000007</v>
      </c>
      <c r="B58" s="224" t="s">
        <v>164</v>
      </c>
      <c r="C58" s="224"/>
      <c r="D58" s="224"/>
      <c r="E58" s="225" t="s">
        <v>166</v>
      </c>
      <c r="F58" s="225"/>
      <c r="G58" s="225"/>
      <c r="H58" s="49" t="s">
        <v>85</v>
      </c>
      <c r="I58" s="62" t="e">
        <f>'592'!I58+#REF!+#REF!+#REF!+'5'!I58+'6'!I58+'7'!I58+'8'!I58+'9'!I58+'10'!I58+'11'!I58+'12'!I58+'13'!I58+'14'!I58+'15'!I58+'16'!I58+'17'!I58+'18'!I58+'19'!I58+'20'!I58+'21'!I58+'22'!I58+'23'!I58+'24'!I58+'25'!I58+'26'!I58+'27'!I58+'28'!I58+'29'!I58+'30'!I58</f>
        <v>#REF!</v>
      </c>
      <c r="J58" s="44">
        <v>10</v>
      </c>
      <c r="K58" s="25" t="e">
        <f t="shared" si="0"/>
        <v>#REF!</v>
      </c>
    </row>
    <row r="59" spans="1:11" ht="150" customHeight="1" thickBot="1">
      <c r="A59" s="14">
        <v>8.4</v>
      </c>
      <c r="B59" s="220" t="s">
        <v>167</v>
      </c>
      <c r="C59" s="220"/>
      <c r="D59" s="220"/>
      <c r="E59" s="221" t="s">
        <v>168</v>
      </c>
      <c r="F59" s="221"/>
      <c r="G59" s="221"/>
      <c r="H59" s="48" t="s">
        <v>85</v>
      </c>
      <c r="I59" s="62" t="e">
        <f>'592'!I59+#REF!+#REF!+#REF!+'5'!I59+'6'!I59+'7'!I59+'8'!I59+'9'!I59+'10'!I59+'11'!I59+'12'!I59+'13'!I59+'14'!I59+'15'!I59+'16'!I59+'17'!I59+'18'!I59+'19'!I59+'20'!I59+'21'!I59+'22'!I59+'23'!I59+'24'!I59+'25'!I59+'26'!I59+'27'!I59+'28'!I59+'29'!I59+'30'!I59</f>
        <v>#REF!</v>
      </c>
      <c r="J59" s="27">
        <v>30</v>
      </c>
      <c r="K59" s="25" t="e">
        <f t="shared" si="0"/>
        <v>#REF!</v>
      </c>
    </row>
    <row r="60" spans="1:11" ht="148.5" hidden="1" customHeight="1">
      <c r="A60" s="42">
        <v>8.5</v>
      </c>
      <c r="B60" s="220" t="s">
        <v>169</v>
      </c>
      <c r="C60" s="220"/>
      <c r="D60" s="220"/>
      <c r="E60" s="221" t="s">
        <v>170</v>
      </c>
      <c r="F60" s="221"/>
      <c r="G60" s="221"/>
      <c r="H60" s="48" t="s">
        <v>85</v>
      </c>
      <c r="I60" s="62" t="e">
        <f>'592'!I60+#REF!+#REF!+#REF!+'5'!I60+'6'!I60+'7'!I60+'8'!I60+'9'!I60+'10'!I60+'11'!I60+'12'!I60+'13'!I60+'14'!I60+'15'!I60+'16'!I60+'17'!I60+'18'!I60+'19'!I60+'20'!I60+'21'!I60+'22'!I60+'23'!I60+'24'!I60+'25'!I60+'26'!I60+'27'!I60+'28'!I60+'29'!I60+'30'!I60</f>
        <v>#REF!</v>
      </c>
      <c r="J60" s="27">
        <v>45</v>
      </c>
      <c r="K60" s="25" t="e">
        <f t="shared" si="0"/>
        <v>#REF!</v>
      </c>
    </row>
    <row r="61" spans="1:11" ht="172.5" hidden="1" customHeight="1" thickBot="1">
      <c r="A61" s="14">
        <v>8.6</v>
      </c>
      <c r="B61" s="220" t="s">
        <v>171</v>
      </c>
      <c r="C61" s="220"/>
      <c r="D61" s="220"/>
      <c r="E61" s="221" t="s">
        <v>172</v>
      </c>
      <c r="F61" s="221"/>
      <c r="G61" s="221"/>
      <c r="H61" s="48" t="s">
        <v>85</v>
      </c>
      <c r="I61" s="62" t="e">
        <f>'592'!I61+#REF!+#REF!+#REF!+'5'!I61+'6'!I61+'7'!I61+'8'!I61+'9'!I61+'10'!I61+'11'!I61+'12'!I61+'13'!I61+'14'!I61+'15'!I61+'16'!I61+'17'!I61+'18'!I61+'19'!I61+'20'!I61+'21'!I61+'22'!I61+'23'!I61+'24'!I61+'25'!I61+'26'!I61+'27'!I61+'28'!I61+'29'!I61+'30'!I61</f>
        <v>#REF!</v>
      </c>
      <c r="J61" s="27">
        <v>60</v>
      </c>
      <c r="K61" s="25" t="e">
        <f t="shared" si="0"/>
        <v>#REF!</v>
      </c>
    </row>
    <row r="62" spans="1:11" ht="150" customHeight="1" thickBot="1">
      <c r="A62" s="42">
        <v>8.6999999999999993</v>
      </c>
      <c r="B62" s="220" t="s">
        <v>173</v>
      </c>
      <c r="C62" s="220"/>
      <c r="D62" s="220"/>
      <c r="E62" s="221" t="s">
        <v>174</v>
      </c>
      <c r="F62" s="221"/>
      <c r="G62" s="221"/>
      <c r="H62" s="48" t="s">
        <v>85</v>
      </c>
      <c r="I62" s="62" t="e">
        <f>'592'!I62+#REF!+#REF!+#REF!+'5'!I62+'6'!I62+'7'!I62+'8'!I62+'9'!I62+'10'!I62+'11'!I62+'12'!I62+'13'!I62+'14'!I62+'15'!I62+'16'!I62+'17'!I62+'18'!I62+'19'!I62+'20'!I62+'21'!I62+'22'!I62+'23'!I62+'24'!I62+'25'!I62+'26'!I62+'27'!I62+'28'!I62+'29'!I62+'30'!I62</f>
        <v>#REF!</v>
      </c>
      <c r="J62" s="27">
        <v>50</v>
      </c>
      <c r="K62" s="25" t="e">
        <f t="shared" si="0"/>
        <v>#REF!</v>
      </c>
    </row>
    <row r="63" spans="1:11" ht="195.75" hidden="1" customHeight="1" thickBot="1">
      <c r="A63" s="14">
        <v>8.8000000000000007</v>
      </c>
      <c r="B63" s="220" t="s">
        <v>175</v>
      </c>
      <c r="C63" s="220"/>
      <c r="D63" s="220"/>
      <c r="E63" s="221" t="s">
        <v>176</v>
      </c>
      <c r="F63" s="221"/>
      <c r="G63" s="221"/>
      <c r="H63" s="48" t="s">
        <v>85</v>
      </c>
      <c r="I63" s="62" t="e">
        <f>'592'!I63+#REF!+#REF!+#REF!+'5'!I63+'6'!I63+'7'!I63+'8'!I63+'9'!I63+'10'!I63+'11'!I63+'12'!I63+'13'!I63+'14'!I63+'15'!I63+'16'!I63+'17'!I63+'18'!I63+'19'!I63+'20'!I63+'21'!I63+'22'!I63+'23'!I63+'24'!I63+'25'!I63+'26'!I63+'27'!I63+'28'!I63+'29'!I63+'30'!I63</f>
        <v>#REF!</v>
      </c>
      <c r="J63" s="27">
        <v>75</v>
      </c>
      <c r="K63" s="25" t="e">
        <f t="shared" si="0"/>
        <v>#REF!</v>
      </c>
    </row>
    <row r="64" spans="1:11" ht="150" customHeight="1">
      <c r="A64" s="42">
        <v>8.9</v>
      </c>
      <c r="B64" s="220" t="s">
        <v>177</v>
      </c>
      <c r="C64" s="220"/>
      <c r="D64" s="220"/>
      <c r="E64" s="221" t="s">
        <v>178</v>
      </c>
      <c r="F64" s="221"/>
      <c r="G64" s="221"/>
      <c r="H64" s="48" t="s">
        <v>72</v>
      </c>
      <c r="I64" s="62" t="e">
        <f>'592'!I64+#REF!+#REF!+#REF!+'5'!I64+'6'!I64+'7'!I64+'8'!I64+'9'!I64+'10'!I64+'11'!I64+'12'!I64+'13'!I64+'14'!I64+'15'!I64+'16'!I64+'17'!I64+'18'!I64+'19'!I64+'20'!I64+'21'!I64+'22'!I64+'23'!I64+'24'!I64+'25'!I64+'26'!I64+'27'!I64+'28'!I64+'29'!I64+'30'!I64</f>
        <v>#REF!</v>
      </c>
      <c r="J64" s="27">
        <v>5</v>
      </c>
      <c r="K64" s="25" t="e">
        <f t="shared" si="0"/>
        <v>#REF!</v>
      </c>
    </row>
    <row r="65" spans="1:11" ht="129" customHeight="1">
      <c r="A65" s="40">
        <v>8.1</v>
      </c>
      <c r="B65" s="220" t="s">
        <v>179</v>
      </c>
      <c r="C65" s="220"/>
      <c r="D65" s="220"/>
      <c r="E65" s="221" t="s">
        <v>180</v>
      </c>
      <c r="F65" s="221"/>
      <c r="G65" s="221"/>
      <c r="H65" s="48" t="s">
        <v>72</v>
      </c>
      <c r="I65" s="62" t="e">
        <f>'592'!I65+#REF!+#REF!+#REF!+'5'!I65+'6'!I65+'7'!I65+'8'!I65+'9'!I65+'10'!I65+'11'!I65+'12'!I65+'13'!I65+'14'!I65+'15'!I65+'16'!I65+'17'!I65+'18'!I65+'19'!I65+'20'!I65+'21'!I65+'22'!I65+'23'!I65+'24'!I65+'25'!I65+'26'!I65+'27'!I65+'28'!I65+'29'!I65+'30'!I65</f>
        <v>#REF!</v>
      </c>
      <c r="J65" s="27">
        <v>4</v>
      </c>
      <c r="K65" s="25" t="e">
        <f t="shared" si="0"/>
        <v>#REF!</v>
      </c>
    </row>
    <row r="66" spans="1:11" ht="121.5" customHeight="1">
      <c r="A66" s="40">
        <v>8.11</v>
      </c>
      <c r="B66" s="220" t="s">
        <v>181</v>
      </c>
      <c r="C66" s="220"/>
      <c r="D66" s="220"/>
      <c r="E66" s="221" t="s">
        <v>182</v>
      </c>
      <c r="F66" s="221"/>
      <c r="G66" s="221"/>
      <c r="H66" s="48" t="s">
        <v>72</v>
      </c>
      <c r="I66" s="62" t="e">
        <f>'592'!I66+#REF!+#REF!+#REF!+'5'!I66+'6'!I66+'7'!I66+'8'!I66+'9'!I66+'10'!I66+'11'!I66+'12'!I66+'13'!I66+'14'!I66+'15'!I66+'16'!I66+'17'!I66+'18'!I66+'19'!I66+'20'!I66+'21'!I66+'22'!I66+'23'!I66+'24'!I66+'25'!I66+'26'!I66+'27'!I66+'28'!I66+'29'!I66+'30'!I66</f>
        <v>#REF!</v>
      </c>
      <c r="J66" s="27">
        <v>6</v>
      </c>
      <c r="K66" s="25" t="e">
        <f t="shared" si="0"/>
        <v>#REF!</v>
      </c>
    </row>
    <row r="67" spans="1:11" ht="121.5" customHeight="1">
      <c r="A67" s="40">
        <v>8.1199999999999992</v>
      </c>
      <c r="B67" s="220" t="s">
        <v>183</v>
      </c>
      <c r="C67" s="220"/>
      <c r="D67" s="220"/>
      <c r="E67" s="221" t="s">
        <v>184</v>
      </c>
      <c r="F67" s="221"/>
      <c r="G67" s="221"/>
      <c r="H67" s="48" t="s">
        <v>72</v>
      </c>
      <c r="I67" s="62" t="e">
        <f>'592'!I67+#REF!+#REF!+#REF!+'5'!I67+'6'!I67+'7'!I67+'8'!I67+'9'!I67+'10'!I67+'11'!I67+'12'!I67+'13'!I67+'14'!I67+'15'!I67+'16'!I67+'17'!I67+'18'!I67+'19'!I67+'20'!I67+'21'!I67+'22'!I67+'23'!I67+'24'!I67+'25'!I67+'26'!I67+'27'!I67+'28'!I67+'29'!I67+'30'!I67</f>
        <v>#REF!</v>
      </c>
      <c r="J67" s="27">
        <v>8</v>
      </c>
      <c r="K67" s="25" t="e">
        <f t="shared" si="0"/>
        <v>#REF!</v>
      </c>
    </row>
    <row r="68" spans="1:11" ht="16.5" thickBot="1">
      <c r="A68" s="222"/>
      <c r="B68" s="223"/>
      <c r="C68" s="223"/>
      <c r="D68" s="223"/>
      <c r="E68" s="223"/>
      <c r="F68" s="223"/>
      <c r="G68" s="223"/>
      <c r="H68" s="223"/>
      <c r="I68" s="223"/>
      <c r="J68" s="223"/>
      <c r="K68" s="223"/>
    </row>
    <row r="69" spans="1:11" ht="28.5" customHeight="1" thickBot="1">
      <c r="A69" s="17" t="s">
        <v>185</v>
      </c>
      <c r="B69" s="6"/>
      <c r="C69" s="6"/>
      <c r="D69" s="6"/>
      <c r="E69" s="6"/>
      <c r="F69" s="6"/>
      <c r="G69" s="6"/>
      <c r="H69" s="218" t="e">
        <f>SUM(K8:K67)</f>
        <v>#REF!</v>
      </c>
      <c r="I69" s="218"/>
      <c r="J69" s="218"/>
      <c r="K69" s="219"/>
    </row>
  </sheetData>
  <mergeCells count="136">
    <mergeCell ref="B59:D59"/>
    <mergeCell ref="E59:G59"/>
    <mergeCell ref="B60:D60"/>
    <mergeCell ref="E60:G60"/>
    <mergeCell ref="B55:D55"/>
    <mergeCell ref="E55:G55"/>
    <mergeCell ref="B56:D56"/>
    <mergeCell ref="E56:G56"/>
    <mergeCell ref="B57:D57"/>
    <mergeCell ref="E57:G57"/>
    <mergeCell ref="B52:D52"/>
    <mergeCell ref="E52:G52"/>
    <mergeCell ref="B53:D53"/>
    <mergeCell ref="E53:G53"/>
    <mergeCell ref="B54:D54"/>
    <mergeCell ref="E54:G54"/>
    <mergeCell ref="H69:K69"/>
    <mergeCell ref="B64:D64"/>
    <mergeCell ref="E64:G64"/>
    <mergeCell ref="B65:D65"/>
    <mergeCell ref="E65:G65"/>
    <mergeCell ref="B66:D66"/>
    <mergeCell ref="E66:G66"/>
    <mergeCell ref="B61:D61"/>
    <mergeCell ref="E61:G61"/>
    <mergeCell ref="B62:D62"/>
    <mergeCell ref="E62:G62"/>
    <mergeCell ref="B63:D63"/>
    <mergeCell ref="E63:G63"/>
    <mergeCell ref="B67:D67"/>
    <mergeCell ref="E67:G67"/>
    <mergeCell ref="A68:K68"/>
    <mergeCell ref="B58:D58"/>
    <mergeCell ref="E58:G58"/>
    <mergeCell ref="B49:D49"/>
    <mergeCell ref="E49:G49"/>
    <mergeCell ref="B50:D50"/>
    <mergeCell ref="E50:G50"/>
    <mergeCell ref="B51:D51"/>
    <mergeCell ref="E51:G51"/>
    <mergeCell ref="B46:D46"/>
    <mergeCell ref="E46:G46"/>
    <mergeCell ref="B47:D47"/>
    <mergeCell ref="E47:G47"/>
    <mergeCell ref="B48:D48"/>
    <mergeCell ref="E48:G48"/>
    <mergeCell ref="B43:D43"/>
    <mergeCell ref="E43:G43"/>
    <mergeCell ref="B44:D44"/>
    <mergeCell ref="E44:G44"/>
    <mergeCell ref="B45:D45"/>
    <mergeCell ref="E45:G45"/>
    <mergeCell ref="B40:D40"/>
    <mergeCell ref="E40:G40"/>
    <mergeCell ref="B41:D41"/>
    <mergeCell ref="E41:G41"/>
    <mergeCell ref="B42:D42"/>
    <mergeCell ref="E42:G42"/>
    <mergeCell ref="B37:D37"/>
    <mergeCell ref="E37:G37"/>
    <mergeCell ref="B38:D38"/>
    <mergeCell ref="E38:G38"/>
    <mergeCell ref="B39:D39"/>
    <mergeCell ref="E39:G39"/>
    <mergeCell ref="B34:D34"/>
    <mergeCell ref="E34:G34"/>
    <mergeCell ref="B35:D35"/>
    <mergeCell ref="E35:G35"/>
    <mergeCell ref="B36:D36"/>
    <mergeCell ref="E36:G36"/>
    <mergeCell ref="B31:D31"/>
    <mergeCell ref="E31:G31"/>
    <mergeCell ref="B32:D32"/>
    <mergeCell ref="E32:G32"/>
    <mergeCell ref="B33:D33"/>
    <mergeCell ref="E33:G33"/>
    <mergeCell ref="B28:D28"/>
    <mergeCell ref="E28:G28"/>
    <mergeCell ref="B29:D29"/>
    <mergeCell ref="E29:G29"/>
    <mergeCell ref="B30:D30"/>
    <mergeCell ref="E30:G30"/>
    <mergeCell ref="B25:D25"/>
    <mergeCell ref="E25:G25"/>
    <mergeCell ref="B26:D26"/>
    <mergeCell ref="E26:G26"/>
    <mergeCell ref="B27:D27"/>
    <mergeCell ref="E27:G27"/>
    <mergeCell ref="B22:D22"/>
    <mergeCell ref="E22:G22"/>
    <mergeCell ref="B23:D23"/>
    <mergeCell ref="E23:G23"/>
    <mergeCell ref="B24:D24"/>
    <mergeCell ref="E24:G24"/>
    <mergeCell ref="B19:D19"/>
    <mergeCell ref="E19:G19"/>
    <mergeCell ref="B20:D20"/>
    <mergeCell ref="E20:G20"/>
    <mergeCell ref="B21:D21"/>
    <mergeCell ref="E21:G21"/>
    <mergeCell ref="B16:D16"/>
    <mergeCell ref="E16:G16"/>
    <mergeCell ref="B17:D17"/>
    <mergeCell ref="E17:G17"/>
    <mergeCell ref="B18:D18"/>
    <mergeCell ref="E18:G18"/>
    <mergeCell ref="B13:D13"/>
    <mergeCell ref="E13:G13"/>
    <mergeCell ref="B14:D14"/>
    <mergeCell ref="E14:G14"/>
    <mergeCell ref="B15:D15"/>
    <mergeCell ref="E15:G15"/>
    <mergeCell ref="B10:D10"/>
    <mergeCell ref="E10:G10"/>
    <mergeCell ref="B11:D11"/>
    <mergeCell ref="E11:G11"/>
    <mergeCell ref="B12:D12"/>
    <mergeCell ref="E12:G12"/>
    <mergeCell ref="B7:D7"/>
    <mergeCell ref="E7:G7"/>
    <mergeCell ref="B8:D8"/>
    <mergeCell ref="E8:G8"/>
    <mergeCell ref="B9:D9"/>
    <mergeCell ref="E9:G9"/>
    <mergeCell ref="A4:B4"/>
    <mergeCell ref="C4:D4"/>
    <mergeCell ref="F4:G4"/>
    <mergeCell ref="I4:K4"/>
    <mergeCell ref="B6:D6"/>
    <mergeCell ref="E6:G6"/>
    <mergeCell ref="A1:K1"/>
    <mergeCell ref="A2:K2"/>
    <mergeCell ref="A3:B3"/>
    <mergeCell ref="C3:D3"/>
    <mergeCell ref="F3:G3"/>
    <mergeCell ref="I3:K3"/>
  </mergeCells>
  <printOptions horizontalCentered="1" verticalCentered="1"/>
  <pageMargins left="0" right="0" top="0" bottom="0" header="0" footer="0"/>
  <pageSetup scale="72" fitToHeight="0"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55">
    <tabColor theme="7"/>
  </sheetPr>
  <dimension ref="A1:K69"/>
  <sheetViews>
    <sheetView view="pageBreakPreview" zoomScale="80" zoomScaleNormal="50" zoomScaleSheetLayoutView="80" workbookViewId="0">
      <selection activeCell="E8" sqref="E8:G8"/>
    </sheetView>
  </sheetViews>
  <sheetFormatPr defaultRowHeight="21"/>
  <cols>
    <col min="1" max="1" width="6.42578125" style="18" customWidth="1"/>
    <col min="2" max="2" width="18.85546875" style="1" customWidth="1"/>
    <col min="3" max="3" width="11.85546875" style="1" customWidth="1"/>
    <col min="4" max="4" width="21.5703125" style="1" customWidth="1"/>
    <col min="5" max="5" width="19.42578125" style="1" customWidth="1"/>
    <col min="6" max="6" width="12.85546875" style="1" customWidth="1"/>
    <col min="7" max="7" width="10.5703125" style="1" customWidth="1"/>
    <col min="8" max="8" width="12" style="7" customWidth="1"/>
    <col min="9" max="9" width="10.85546875" style="1" customWidth="1"/>
    <col min="10" max="10" width="10.42578125" style="1" customWidth="1"/>
    <col min="11" max="11" width="13.42578125" style="1" customWidth="1"/>
  </cols>
  <sheetData>
    <row r="1" spans="1:11" ht="79.5" customHeight="1">
      <c r="A1" s="165" t="s">
        <v>0</v>
      </c>
      <c r="B1" s="165"/>
      <c r="C1" s="165"/>
      <c r="D1" s="165"/>
      <c r="E1" s="165"/>
      <c r="F1" s="165"/>
      <c r="G1" s="165"/>
      <c r="H1" s="165"/>
      <c r="I1" s="165"/>
      <c r="J1" s="165"/>
      <c r="K1" s="165"/>
    </row>
    <row r="2" spans="1:11" ht="33.75" customHeight="1">
      <c r="A2" s="166" t="s">
        <v>41</v>
      </c>
      <c r="B2" s="166"/>
      <c r="C2" s="166"/>
      <c r="D2" s="166"/>
      <c r="E2" s="166"/>
      <c r="F2" s="166"/>
      <c r="G2" s="166"/>
      <c r="H2" s="166"/>
      <c r="I2" s="166"/>
      <c r="J2" s="166"/>
      <c r="K2" s="166"/>
    </row>
    <row r="3" spans="1:11" ht="34.5" customHeight="1">
      <c r="A3" s="264" t="s">
        <v>213</v>
      </c>
      <c r="B3" s="265"/>
      <c r="C3" s="266" t="s">
        <v>223</v>
      </c>
      <c r="D3" s="267"/>
      <c r="E3" s="37" t="s">
        <v>44</v>
      </c>
      <c r="F3" s="266" t="s">
        <v>45</v>
      </c>
      <c r="G3" s="270"/>
      <c r="H3" s="35" t="s">
        <v>46</v>
      </c>
      <c r="I3" s="266" t="s">
        <v>222</v>
      </c>
      <c r="J3" s="270"/>
      <c r="K3" s="267"/>
    </row>
    <row r="4" spans="1:11" ht="39.75" customHeight="1">
      <c r="A4" s="264" t="s">
        <v>215</v>
      </c>
      <c r="B4" s="265"/>
      <c r="C4" s="266">
        <v>106</v>
      </c>
      <c r="D4" s="267"/>
      <c r="E4" s="38" t="s">
        <v>49</v>
      </c>
      <c r="F4" s="273" t="s">
        <v>50</v>
      </c>
      <c r="G4" s="274"/>
      <c r="H4" s="36" t="s">
        <v>216</v>
      </c>
      <c r="I4" s="266">
        <v>20</v>
      </c>
      <c r="J4" s="270"/>
      <c r="K4" s="267"/>
    </row>
    <row r="5" spans="1:11" ht="23.25">
      <c r="A5" s="10"/>
      <c r="B5" s="4"/>
      <c r="C5" s="4"/>
      <c r="D5" s="4"/>
      <c r="E5" s="4"/>
      <c r="F5"/>
      <c r="G5"/>
      <c r="H5" s="8"/>
      <c r="I5" s="5"/>
      <c r="J5" s="2"/>
    </row>
    <row r="6" spans="1:11" ht="31.5" customHeight="1">
      <c r="A6" s="11" t="s">
        <v>52</v>
      </c>
      <c r="B6" s="161" t="s">
        <v>53</v>
      </c>
      <c r="C6" s="162"/>
      <c r="D6" s="163"/>
      <c r="E6" s="164" t="s">
        <v>54</v>
      </c>
      <c r="F6" s="164"/>
      <c r="G6" s="164"/>
      <c r="H6" s="24" t="s">
        <v>55</v>
      </c>
      <c r="I6" s="24" t="s">
        <v>56</v>
      </c>
      <c r="J6" s="24" t="s">
        <v>57</v>
      </c>
      <c r="K6" s="24" t="s">
        <v>58</v>
      </c>
    </row>
    <row r="7" spans="1:11" ht="30" customHeight="1">
      <c r="A7" s="13">
        <v>1</v>
      </c>
      <c r="B7" s="174" t="s">
        <v>59</v>
      </c>
      <c r="C7" s="174"/>
      <c r="D7" s="174"/>
      <c r="E7" s="174" t="s">
        <v>60</v>
      </c>
      <c r="F7" s="174"/>
      <c r="G7" s="174"/>
      <c r="H7" s="9"/>
      <c r="I7" s="3"/>
      <c r="J7" s="3"/>
      <c r="K7" s="3"/>
    </row>
    <row r="8" spans="1:11" ht="116.25" customHeight="1">
      <c r="A8" s="12">
        <v>1.1000000000000001</v>
      </c>
      <c r="B8" s="175" t="s">
        <v>61</v>
      </c>
      <c r="C8" s="176"/>
      <c r="D8" s="177"/>
      <c r="E8" s="178" t="s">
        <v>62</v>
      </c>
      <c r="F8" s="179"/>
      <c r="G8" s="180"/>
      <c r="H8" s="46" t="s">
        <v>63</v>
      </c>
      <c r="I8" s="28"/>
      <c r="J8" s="27">
        <v>15</v>
      </c>
      <c r="K8" s="25">
        <f>J8*I8</f>
        <v>0</v>
      </c>
    </row>
    <row r="9" spans="1:11" ht="126.75" customHeight="1">
      <c r="A9" s="12">
        <v>1.2</v>
      </c>
      <c r="B9" s="196" t="s">
        <v>64</v>
      </c>
      <c r="C9" s="196"/>
      <c r="D9" s="196"/>
      <c r="E9" s="197" t="s">
        <v>65</v>
      </c>
      <c r="F9" s="197"/>
      <c r="G9" s="197"/>
      <c r="H9" s="46" t="s">
        <v>63</v>
      </c>
      <c r="I9" s="28"/>
      <c r="J9" s="27">
        <v>15</v>
      </c>
      <c r="K9" s="25">
        <f>J9*I9</f>
        <v>0</v>
      </c>
    </row>
    <row r="10" spans="1:11" ht="25.5" customHeight="1">
      <c r="A10" s="90">
        <v>2</v>
      </c>
      <c r="B10" s="262" t="s">
        <v>66</v>
      </c>
      <c r="C10" s="262"/>
      <c r="D10" s="262"/>
      <c r="E10" s="262" t="s">
        <v>67</v>
      </c>
      <c r="F10" s="262"/>
      <c r="G10" s="262"/>
      <c r="H10" s="47"/>
      <c r="I10" s="9"/>
      <c r="J10" s="26"/>
      <c r="K10" s="26"/>
    </row>
    <row r="11" spans="1:11" ht="101.25" customHeight="1">
      <c r="A11" s="12">
        <v>2.1</v>
      </c>
      <c r="B11" s="175" t="s">
        <v>68</v>
      </c>
      <c r="C11" s="176"/>
      <c r="D11" s="177"/>
      <c r="E11" s="178" t="s">
        <v>69</v>
      </c>
      <c r="F11" s="179"/>
      <c r="G11" s="180"/>
      <c r="H11" s="46" t="s">
        <v>63</v>
      </c>
      <c r="I11" s="28">
        <v>30</v>
      </c>
      <c r="J11" s="27">
        <v>4</v>
      </c>
      <c r="K11" s="25">
        <f t="shared" ref="K11:K16" si="0">J11*I11</f>
        <v>120</v>
      </c>
    </row>
    <row r="12" spans="1:11" ht="104.25" customHeight="1">
      <c r="A12" s="14">
        <v>2.2000000000000002</v>
      </c>
      <c r="B12" s="175" t="s">
        <v>70</v>
      </c>
      <c r="C12" s="176"/>
      <c r="D12" s="177"/>
      <c r="E12" s="178" t="s">
        <v>71</v>
      </c>
      <c r="F12" s="179"/>
      <c r="G12" s="180"/>
      <c r="H12" s="48" t="s">
        <v>72</v>
      </c>
      <c r="I12" s="28"/>
      <c r="J12" s="27">
        <v>8</v>
      </c>
      <c r="K12" s="25">
        <f t="shared" si="0"/>
        <v>0</v>
      </c>
    </row>
    <row r="13" spans="1:11" ht="93" customHeight="1">
      <c r="A13" s="14">
        <v>2.2999999999999998</v>
      </c>
      <c r="B13" s="175" t="s">
        <v>73</v>
      </c>
      <c r="C13" s="176"/>
      <c r="D13" s="177"/>
      <c r="E13" s="178" t="s">
        <v>74</v>
      </c>
      <c r="F13" s="179"/>
      <c r="G13" s="180"/>
      <c r="H13" s="48" t="s">
        <v>72</v>
      </c>
      <c r="I13" s="28"/>
      <c r="J13" s="27">
        <v>11</v>
      </c>
      <c r="K13" s="25">
        <f t="shared" si="0"/>
        <v>0</v>
      </c>
    </row>
    <row r="14" spans="1:11" ht="157.5" customHeight="1">
      <c r="A14" s="14">
        <v>2.4</v>
      </c>
      <c r="B14" s="175" t="s">
        <v>75</v>
      </c>
      <c r="C14" s="176"/>
      <c r="D14" s="177"/>
      <c r="E14" s="178" t="s">
        <v>76</v>
      </c>
      <c r="F14" s="179"/>
      <c r="G14" s="180"/>
      <c r="H14" s="46" t="s">
        <v>63</v>
      </c>
      <c r="I14" s="28">
        <v>30</v>
      </c>
      <c r="J14" s="27">
        <v>15</v>
      </c>
      <c r="K14" s="25">
        <f t="shared" si="0"/>
        <v>450</v>
      </c>
    </row>
    <row r="15" spans="1:11" ht="84" customHeight="1">
      <c r="A15" s="12">
        <v>2.5</v>
      </c>
      <c r="B15" s="175" t="s">
        <v>77</v>
      </c>
      <c r="C15" s="176"/>
      <c r="D15" s="177"/>
      <c r="E15" s="178" t="s">
        <v>78</v>
      </c>
      <c r="F15" s="179"/>
      <c r="G15" s="180"/>
      <c r="H15" s="46" t="s">
        <v>63</v>
      </c>
      <c r="I15" s="28"/>
      <c r="J15" s="27">
        <v>18</v>
      </c>
      <c r="K15" s="25">
        <f t="shared" si="0"/>
        <v>0</v>
      </c>
    </row>
    <row r="16" spans="1:11" ht="131.44999999999999" customHeight="1">
      <c r="A16" s="14">
        <v>2.6</v>
      </c>
      <c r="B16" s="175" t="s">
        <v>79</v>
      </c>
      <c r="C16" s="176"/>
      <c r="D16" s="177"/>
      <c r="E16" s="178" t="s">
        <v>80</v>
      </c>
      <c r="F16" s="179"/>
      <c r="G16" s="180"/>
      <c r="H16" s="46" t="s">
        <v>63</v>
      </c>
      <c r="I16" s="28"/>
      <c r="J16" s="27">
        <v>10</v>
      </c>
      <c r="K16" s="25">
        <f t="shared" si="0"/>
        <v>0</v>
      </c>
    </row>
    <row r="17" spans="1:11" ht="30" customHeight="1">
      <c r="A17" s="91">
        <v>3</v>
      </c>
      <c r="B17" s="263" t="s">
        <v>81</v>
      </c>
      <c r="C17" s="263"/>
      <c r="D17" s="263"/>
      <c r="E17" s="262" t="s">
        <v>82</v>
      </c>
      <c r="F17" s="262"/>
      <c r="G17" s="262"/>
      <c r="H17" s="47"/>
      <c r="I17" s="29"/>
      <c r="J17" s="26"/>
      <c r="K17" s="26"/>
    </row>
    <row r="18" spans="1:11" ht="90" customHeight="1">
      <c r="A18" s="12">
        <v>3.1</v>
      </c>
      <c r="B18" s="175" t="s">
        <v>83</v>
      </c>
      <c r="C18" s="176"/>
      <c r="D18" s="177"/>
      <c r="E18" s="178" t="s">
        <v>84</v>
      </c>
      <c r="F18" s="179"/>
      <c r="G18" s="180"/>
      <c r="H18" s="46" t="s">
        <v>85</v>
      </c>
      <c r="I18" s="28"/>
      <c r="J18" s="27">
        <v>50</v>
      </c>
      <c r="K18" s="25">
        <f t="shared" ref="K18:K23" si="1">J18*I18</f>
        <v>0</v>
      </c>
    </row>
    <row r="19" spans="1:11" ht="108.6" customHeight="1">
      <c r="A19" s="12">
        <v>3.2</v>
      </c>
      <c r="B19" s="175" t="s">
        <v>86</v>
      </c>
      <c r="C19" s="176"/>
      <c r="D19" s="177"/>
      <c r="E19" s="178" t="s">
        <v>87</v>
      </c>
      <c r="F19" s="179"/>
      <c r="G19" s="180"/>
      <c r="H19" s="46" t="s">
        <v>63</v>
      </c>
      <c r="I19" s="28"/>
      <c r="J19" s="27">
        <v>10</v>
      </c>
      <c r="K19" s="25">
        <f t="shared" si="1"/>
        <v>0</v>
      </c>
    </row>
    <row r="20" spans="1:11" ht="116.1" customHeight="1">
      <c r="A20" s="12">
        <v>3.3</v>
      </c>
      <c r="B20" s="175" t="s">
        <v>88</v>
      </c>
      <c r="C20" s="176"/>
      <c r="D20" s="177"/>
      <c r="E20" s="178" t="s">
        <v>89</v>
      </c>
      <c r="F20" s="179"/>
      <c r="G20" s="180"/>
      <c r="H20" s="46" t="s">
        <v>63</v>
      </c>
      <c r="I20" s="28"/>
      <c r="J20" s="27">
        <v>60</v>
      </c>
      <c r="K20" s="25">
        <f t="shared" si="1"/>
        <v>0</v>
      </c>
    </row>
    <row r="21" spans="1:11" ht="91.5" customHeight="1">
      <c r="A21" s="34">
        <v>3.4</v>
      </c>
      <c r="B21" s="175" t="s">
        <v>90</v>
      </c>
      <c r="C21" s="176"/>
      <c r="D21" s="177"/>
      <c r="E21" s="178" t="s">
        <v>91</v>
      </c>
      <c r="F21" s="179"/>
      <c r="G21" s="180"/>
      <c r="H21" s="48" t="s">
        <v>85</v>
      </c>
      <c r="I21" s="28"/>
      <c r="J21" s="27">
        <v>25</v>
      </c>
      <c r="K21" s="25">
        <f t="shared" si="1"/>
        <v>0</v>
      </c>
    </row>
    <row r="22" spans="1:11" ht="119.1" customHeight="1">
      <c r="A22" s="34">
        <v>3.5</v>
      </c>
      <c r="B22" s="175" t="s">
        <v>92</v>
      </c>
      <c r="C22" s="176"/>
      <c r="D22" s="177"/>
      <c r="E22" s="178" t="s">
        <v>93</v>
      </c>
      <c r="F22" s="179"/>
      <c r="G22" s="180"/>
      <c r="H22" s="46" t="s">
        <v>63</v>
      </c>
      <c r="I22" s="28"/>
      <c r="J22" s="27">
        <v>50</v>
      </c>
      <c r="K22" s="25">
        <f t="shared" si="1"/>
        <v>0</v>
      </c>
    </row>
    <row r="23" spans="1:11" ht="91.5" customHeight="1">
      <c r="A23" s="34">
        <v>3.6</v>
      </c>
      <c r="B23" s="175" t="s">
        <v>94</v>
      </c>
      <c r="C23" s="176"/>
      <c r="D23" s="177"/>
      <c r="E23" s="178" t="s">
        <v>95</v>
      </c>
      <c r="F23" s="179"/>
      <c r="G23" s="180"/>
      <c r="H23" s="48" t="s">
        <v>85</v>
      </c>
      <c r="I23" s="28"/>
      <c r="J23" s="27">
        <v>25</v>
      </c>
      <c r="K23" s="25">
        <f t="shared" si="1"/>
        <v>0</v>
      </c>
    </row>
    <row r="24" spans="1:11" ht="28.5" customHeight="1">
      <c r="A24" s="92">
        <v>4</v>
      </c>
      <c r="B24" s="262" t="s">
        <v>96</v>
      </c>
      <c r="C24" s="262"/>
      <c r="D24" s="262"/>
      <c r="E24" s="262" t="s">
        <v>97</v>
      </c>
      <c r="F24" s="262"/>
      <c r="G24" s="262"/>
      <c r="H24" s="47"/>
      <c r="I24" s="29"/>
      <c r="J24" s="26"/>
      <c r="K24" s="26"/>
    </row>
    <row r="25" spans="1:11" ht="148.5" customHeight="1">
      <c r="A25" s="12">
        <v>4.0999999999999996</v>
      </c>
      <c r="B25" s="175" t="s">
        <v>98</v>
      </c>
      <c r="C25" s="176"/>
      <c r="D25" s="177"/>
      <c r="E25" s="178" t="s">
        <v>99</v>
      </c>
      <c r="F25" s="179"/>
      <c r="G25" s="180"/>
      <c r="H25" s="46" t="s">
        <v>63</v>
      </c>
      <c r="I25" s="28"/>
      <c r="J25" s="27">
        <v>110</v>
      </c>
      <c r="K25" s="25">
        <f>J25*I25</f>
        <v>0</v>
      </c>
    </row>
    <row r="26" spans="1:11" ht="112.5" customHeight="1">
      <c r="A26" s="14">
        <v>4.2</v>
      </c>
      <c r="B26" s="175" t="s">
        <v>100</v>
      </c>
      <c r="C26" s="176"/>
      <c r="D26" s="177"/>
      <c r="E26" s="178" t="s">
        <v>101</v>
      </c>
      <c r="F26" s="179"/>
      <c r="G26" s="180"/>
      <c r="H26" s="46" t="s">
        <v>63</v>
      </c>
      <c r="I26" s="28"/>
      <c r="J26" s="27">
        <v>90</v>
      </c>
      <c r="K26" s="25">
        <f>J26*I26</f>
        <v>0</v>
      </c>
    </row>
    <row r="27" spans="1:11" ht="89.1" customHeight="1">
      <c r="A27" s="12">
        <v>4.3</v>
      </c>
      <c r="B27" s="175" t="s">
        <v>102</v>
      </c>
      <c r="C27" s="176"/>
      <c r="D27" s="177"/>
      <c r="E27" s="178" t="s">
        <v>103</v>
      </c>
      <c r="F27" s="179"/>
      <c r="G27" s="180"/>
      <c r="H27" s="46" t="s">
        <v>63</v>
      </c>
      <c r="I27" s="28"/>
      <c r="J27" s="27">
        <v>90</v>
      </c>
      <c r="K27" s="25">
        <f>J27*I27</f>
        <v>0</v>
      </c>
    </row>
    <row r="28" spans="1:11" ht="97.5" customHeight="1">
      <c r="A28" s="14">
        <v>4.4000000000000004</v>
      </c>
      <c r="B28" s="175" t="s">
        <v>104</v>
      </c>
      <c r="C28" s="176"/>
      <c r="D28" s="177"/>
      <c r="E28" s="178" t="s">
        <v>105</v>
      </c>
      <c r="F28" s="179"/>
      <c r="G28" s="180"/>
      <c r="H28" s="49" t="s">
        <v>106</v>
      </c>
      <c r="I28" s="28"/>
      <c r="J28" s="27">
        <v>8</v>
      </c>
      <c r="K28" s="25">
        <f>J28*I28</f>
        <v>0</v>
      </c>
    </row>
    <row r="29" spans="1:11" ht="137.25" customHeight="1">
      <c r="A29" s="14">
        <v>4.5</v>
      </c>
      <c r="B29" s="175" t="s">
        <v>107</v>
      </c>
      <c r="C29" s="176"/>
      <c r="D29" s="177"/>
      <c r="E29" s="178" t="s">
        <v>108</v>
      </c>
      <c r="F29" s="179"/>
      <c r="G29" s="180"/>
      <c r="H29" s="49" t="s">
        <v>106</v>
      </c>
      <c r="I29" s="28"/>
      <c r="J29" s="27">
        <v>35</v>
      </c>
      <c r="K29" s="25">
        <f>J29*I29</f>
        <v>0</v>
      </c>
    </row>
    <row r="30" spans="1:11" ht="33" customHeight="1">
      <c r="A30" s="92">
        <v>5</v>
      </c>
      <c r="B30" s="262" t="s">
        <v>109</v>
      </c>
      <c r="C30" s="262"/>
      <c r="D30" s="262"/>
      <c r="E30" s="262" t="s">
        <v>110</v>
      </c>
      <c r="F30" s="262"/>
      <c r="G30" s="262"/>
      <c r="H30" s="47"/>
      <c r="I30" s="30"/>
      <c r="J30" s="26"/>
      <c r="K30" s="26"/>
    </row>
    <row r="31" spans="1:11" ht="167.25" customHeight="1">
      <c r="A31" s="14">
        <v>5.0999999999999996</v>
      </c>
      <c r="B31" s="196" t="s">
        <v>111</v>
      </c>
      <c r="C31" s="196"/>
      <c r="D31" s="196"/>
      <c r="E31" s="197" t="s">
        <v>112</v>
      </c>
      <c r="F31" s="197"/>
      <c r="G31" s="197"/>
      <c r="H31" s="48" t="s">
        <v>72</v>
      </c>
      <c r="I31" s="28"/>
      <c r="J31" s="27">
        <v>10</v>
      </c>
      <c r="K31" s="25">
        <f>J31*I31</f>
        <v>0</v>
      </c>
    </row>
    <row r="32" spans="1:11" ht="135" customHeight="1">
      <c r="A32" s="14">
        <v>5.2</v>
      </c>
      <c r="B32" s="196" t="s">
        <v>113</v>
      </c>
      <c r="C32" s="196"/>
      <c r="D32" s="196"/>
      <c r="E32" s="258" t="s">
        <v>114</v>
      </c>
      <c r="F32" s="258"/>
      <c r="G32" s="258"/>
      <c r="H32" s="48" t="s">
        <v>63</v>
      </c>
      <c r="I32" s="28"/>
      <c r="J32" s="27">
        <v>35</v>
      </c>
      <c r="K32" s="25">
        <f>J32*I32</f>
        <v>0</v>
      </c>
    </row>
    <row r="33" spans="1:11" ht="33" customHeight="1">
      <c r="A33" s="93">
        <v>6</v>
      </c>
      <c r="B33" s="259" t="s">
        <v>115</v>
      </c>
      <c r="C33" s="260"/>
      <c r="D33" s="261"/>
      <c r="E33" s="259" t="s">
        <v>116</v>
      </c>
      <c r="F33" s="260"/>
      <c r="G33" s="261"/>
      <c r="H33" s="50"/>
      <c r="I33" s="30"/>
      <c r="J33" s="26"/>
      <c r="K33" s="26"/>
    </row>
    <row r="34" spans="1:11" ht="112.5" customHeight="1">
      <c r="A34" s="12">
        <v>6.1</v>
      </c>
      <c r="B34" s="175" t="s">
        <v>117</v>
      </c>
      <c r="C34" s="176"/>
      <c r="D34" s="177"/>
      <c r="E34" s="178" t="s">
        <v>118</v>
      </c>
      <c r="F34" s="179"/>
      <c r="G34" s="180"/>
      <c r="H34" s="46" t="s">
        <v>85</v>
      </c>
      <c r="I34" s="28"/>
      <c r="J34" s="27">
        <v>200</v>
      </c>
      <c r="K34" s="25">
        <f>J34*I34</f>
        <v>0</v>
      </c>
    </row>
    <row r="35" spans="1:11" ht="113.25" customHeight="1">
      <c r="A35" s="12">
        <v>6.2</v>
      </c>
      <c r="B35" s="175" t="s">
        <v>119</v>
      </c>
      <c r="C35" s="176"/>
      <c r="D35" s="177"/>
      <c r="E35" s="178" t="s">
        <v>120</v>
      </c>
      <c r="F35" s="179"/>
      <c r="G35" s="180"/>
      <c r="H35" s="48" t="s">
        <v>85</v>
      </c>
      <c r="I35" s="28"/>
      <c r="J35" s="27">
        <v>200</v>
      </c>
      <c r="K35" s="25">
        <f>J35*I35</f>
        <v>0</v>
      </c>
    </row>
    <row r="36" spans="1:11" ht="113.25" customHeight="1">
      <c r="A36" s="12">
        <v>6.3</v>
      </c>
      <c r="B36" s="196" t="s">
        <v>121</v>
      </c>
      <c r="C36" s="196"/>
      <c r="D36" s="196"/>
      <c r="E36" s="197" t="s">
        <v>122</v>
      </c>
      <c r="F36" s="197"/>
      <c r="G36" s="197"/>
      <c r="H36" s="48" t="s">
        <v>85</v>
      </c>
      <c r="I36" s="28"/>
      <c r="J36" s="27">
        <v>250</v>
      </c>
      <c r="K36" s="25">
        <f t="shared" ref="K36:K54" si="2">J36*I36</f>
        <v>0</v>
      </c>
    </row>
    <row r="37" spans="1:11" ht="113.25" customHeight="1">
      <c r="A37" s="12">
        <v>6.4</v>
      </c>
      <c r="B37" s="196" t="s">
        <v>123</v>
      </c>
      <c r="C37" s="196"/>
      <c r="D37" s="196"/>
      <c r="E37" s="197" t="s">
        <v>124</v>
      </c>
      <c r="F37" s="197"/>
      <c r="G37" s="197"/>
      <c r="H37" s="48" t="s">
        <v>85</v>
      </c>
      <c r="I37" s="28"/>
      <c r="J37" s="27">
        <v>210</v>
      </c>
      <c r="K37" s="25">
        <f t="shared" si="2"/>
        <v>0</v>
      </c>
    </row>
    <row r="38" spans="1:11" ht="113.25" customHeight="1">
      <c r="A38" s="12">
        <v>6.5</v>
      </c>
      <c r="B38" s="196" t="s">
        <v>125</v>
      </c>
      <c r="C38" s="196"/>
      <c r="D38" s="196"/>
      <c r="E38" s="197" t="s">
        <v>126</v>
      </c>
      <c r="F38" s="197"/>
      <c r="G38" s="197"/>
      <c r="H38" s="48" t="s">
        <v>72</v>
      </c>
      <c r="I38" s="28"/>
      <c r="J38" s="27">
        <v>15</v>
      </c>
      <c r="K38" s="25">
        <f t="shared" si="2"/>
        <v>0</v>
      </c>
    </row>
    <row r="39" spans="1:11" ht="87.75" customHeight="1">
      <c r="A39" s="12">
        <v>6.6</v>
      </c>
      <c r="B39" s="196" t="s">
        <v>127</v>
      </c>
      <c r="C39" s="196"/>
      <c r="D39" s="196"/>
      <c r="E39" s="197" t="s">
        <v>128</v>
      </c>
      <c r="F39" s="197"/>
      <c r="G39" s="197"/>
      <c r="H39" s="48" t="s">
        <v>85</v>
      </c>
      <c r="I39" s="28"/>
      <c r="J39" s="27">
        <v>30</v>
      </c>
      <c r="K39" s="25">
        <f t="shared" si="2"/>
        <v>0</v>
      </c>
    </row>
    <row r="40" spans="1:11" ht="113.25" customHeight="1">
      <c r="A40" s="12">
        <v>6.7</v>
      </c>
      <c r="B40" s="196" t="s">
        <v>129</v>
      </c>
      <c r="C40" s="196"/>
      <c r="D40" s="196"/>
      <c r="E40" s="197" t="s">
        <v>130</v>
      </c>
      <c r="F40" s="197"/>
      <c r="G40" s="197"/>
      <c r="H40" s="48" t="s">
        <v>72</v>
      </c>
      <c r="I40" s="28"/>
      <c r="J40" s="27">
        <v>20</v>
      </c>
      <c r="K40" s="25">
        <f t="shared" si="2"/>
        <v>0</v>
      </c>
    </row>
    <row r="41" spans="1:11" ht="137.1" customHeight="1">
      <c r="A41" s="12">
        <v>6.8</v>
      </c>
      <c r="B41" s="196" t="s">
        <v>131</v>
      </c>
      <c r="C41" s="196"/>
      <c r="D41" s="196"/>
      <c r="E41" s="197" t="s">
        <v>132</v>
      </c>
      <c r="F41" s="197"/>
      <c r="G41" s="197"/>
      <c r="H41" s="48" t="s">
        <v>85</v>
      </c>
      <c r="I41" s="28"/>
      <c r="J41" s="27">
        <v>175</v>
      </c>
      <c r="K41" s="25">
        <f t="shared" si="2"/>
        <v>0</v>
      </c>
    </row>
    <row r="42" spans="1:11" ht="72" customHeight="1">
      <c r="A42" s="12">
        <v>6.9</v>
      </c>
      <c r="B42" s="196" t="s">
        <v>133</v>
      </c>
      <c r="C42" s="196"/>
      <c r="D42" s="196"/>
      <c r="E42" s="197" t="s">
        <v>134</v>
      </c>
      <c r="F42" s="197"/>
      <c r="G42" s="197"/>
      <c r="H42" s="48" t="s">
        <v>85</v>
      </c>
      <c r="I42" s="28"/>
      <c r="J42" s="27">
        <v>35</v>
      </c>
      <c r="K42" s="25">
        <f t="shared" si="2"/>
        <v>0</v>
      </c>
    </row>
    <row r="43" spans="1:11" ht="75" customHeight="1">
      <c r="A43" s="40">
        <v>6.1</v>
      </c>
      <c r="B43" s="196" t="s">
        <v>135</v>
      </c>
      <c r="C43" s="196"/>
      <c r="D43" s="196"/>
      <c r="E43" s="197" t="s">
        <v>136</v>
      </c>
      <c r="F43" s="197"/>
      <c r="G43" s="197"/>
      <c r="H43" s="48" t="s">
        <v>85</v>
      </c>
      <c r="I43" s="28"/>
      <c r="J43" s="27">
        <v>20</v>
      </c>
      <c r="K43" s="25">
        <f t="shared" si="2"/>
        <v>0</v>
      </c>
    </row>
    <row r="44" spans="1:11" ht="57.75" customHeight="1">
      <c r="A44" s="40">
        <v>6.11</v>
      </c>
      <c r="B44" s="196" t="s">
        <v>137</v>
      </c>
      <c r="C44" s="196"/>
      <c r="D44" s="196"/>
      <c r="E44" s="197" t="s">
        <v>138</v>
      </c>
      <c r="F44" s="197"/>
      <c r="G44" s="197"/>
      <c r="H44" s="48" t="s">
        <v>85</v>
      </c>
      <c r="I44" s="28"/>
      <c r="J44" s="27">
        <v>120</v>
      </c>
      <c r="K44" s="25">
        <f t="shared" si="2"/>
        <v>0</v>
      </c>
    </row>
    <row r="45" spans="1:11" ht="111" customHeight="1">
      <c r="A45" s="40">
        <v>6.12</v>
      </c>
      <c r="B45" s="196" t="s">
        <v>139</v>
      </c>
      <c r="C45" s="196"/>
      <c r="D45" s="196"/>
      <c r="E45" s="197" t="s">
        <v>140</v>
      </c>
      <c r="F45" s="197"/>
      <c r="G45" s="197"/>
      <c r="H45" s="48" t="s">
        <v>85</v>
      </c>
      <c r="I45" s="28"/>
      <c r="J45" s="27">
        <v>90</v>
      </c>
      <c r="K45" s="25">
        <f t="shared" si="2"/>
        <v>0</v>
      </c>
    </row>
    <row r="46" spans="1:11" ht="106.35" customHeight="1">
      <c r="A46" s="40">
        <v>6.13</v>
      </c>
      <c r="B46" s="196" t="s">
        <v>141</v>
      </c>
      <c r="C46" s="196"/>
      <c r="D46" s="196"/>
      <c r="E46" s="197" t="s">
        <v>142</v>
      </c>
      <c r="F46" s="197"/>
      <c r="G46" s="197"/>
      <c r="H46" s="48" t="s">
        <v>85</v>
      </c>
      <c r="I46" s="28"/>
      <c r="J46" s="27">
        <v>90</v>
      </c>
      <c r="K46" s="25">
        <f t="shared" si="2"/>
        <v>0</v>
      </c>
    </row>
    <row r="47" spans="1:11" ht="97.35" customHeight="1">
      <c r="A47" s="40">
        <v>6.14</v>
      </c>
      <c r="B47" s="196" t="s">
        <v>143</v>
      </c>
      <c r="C47" s="196"/>
      <c r="D47" s="196"/>
      <c r="E47" s="212" t="s">
        <v>144</v>
      </c>
      <c r="F47" s="212"/>
      <c r="G47" s="212"/>
      <c r="H47" s="48" t="s">
        <v>85</v>
      </c>
      <c r="I47" s="28"/>
      <c r="J47" s="27">
        <v>220</v>
      </c>
      <c r="K47" s="25">
        <f t="shared" si="2"/>
        <v>0</v>
      </c>
    </row>
    <row r="48" spans="1:11" ht="113.45" customHeight="1">
      <c r="A48" s="40">
        <v>6.15</v>
      </c>
      <c r="B48" s="196" t="s">
        <v>145</v>
      </c>
      <c r="C48" s="196"/>
      <c r="D48" s="196"/>
      <c r="E48" s="197" t="s">
        <v>146</v>
      </c>
      <c r="F48" s="197"/>
      <c r="G48" s="197"/>
      <c r="H48" s="48" t="s">
        <v>85</v>
      </c>
      <c r="I48" s="28"/>
      <c r="J48" s="27">
        <v>120</v>
      </c>
      <c r="K48" s="25">
        <f t="shared" si="2"/>
        <v>0</v>
      </c>
    </row>
    <row r="49" spans="1:11" ht="97.5" customHeight="1">
      <c r="A49" s="40">
        <v>6.16</v>
      </c>
      <c r="B49" s="196" t="s">
        <v>147</v>
      </c>
      <c r="C49" s="196"/>
      <c r="D49" s="196"/>
      <c r="E49" s="212" t="s">
        <v>148</v>
      </c>
      <c r="F49" s="212"/>
      <c r="G49" s="212"/>
      <c r="H49" s="48" t="s">
        <v>85</v>
      </c>
      <c r="I49" s="28"/>
      <c r="J49" s="27">
        <v>175</v>
      </c>
      <c r="K49" s="25">
        <f t="shared" si="2"/>
        <v>0</v>
      </c>
    </row>
    <row r="50" spans="1:11" ht="110.1" customHeight="1">
      <c r="A50" s="40">
        <v>6.17</v>
      </c>
      <c r="B50" s="196" t="s">
        <v>149</v>
      </c>
      <c r="C50" s="196"/>
      <c r="D50" s="196"/>
      <c r="E50" s="197" t="s">
        <v>150</v>
      </c>
      <c r="F50" s="197"/>
      <c r="G50" s="197"/>
      <c r="H50" s="48" t="s">
        <v>85</v>
      </c>
      <c r="I50" s="28"/>
      <c r="J50" s="27">
        <v>185</v>
      </c>
      <c r="K50" s="25">
        <f t="shared" si="2"/>
        <v>0</v>
      </c>
    </row>
    <row r="51" spans="1:11" ht="138.6" customHeight="1">
      <c r="A51" s="40">
        <v>6.1800000000000104</v>
      </c>
      <c r="B51" s="196" t="s">
        <v>151</v>
      </c>
      <c r="C51" s="196"/>
      <c r="D51" s="196"/>
      <c r="E51" s="197" t="s">
        <v>152</v>
      </c>
      <c r="F51" s="197"/>
      <c r="G51" s="197"/>
      <c r="H51" s="48" t="s">
        <v>153</v>
      </c>
      <c r="I51" s="28"/>
      <c r="J51" s="27">
        <v>120</v>
      </c>
      <c r="K51" s="25">
        <f t="shared" si="2"/>
        <v>0</v>
      </c>
    </row>
    <row r="52" spans="1:11" ht="31.5" customHeight="1">
      <c r="A52" s="94">
        <v>7</v>
      </c>
      <c r="B52" s="248" t="s">
        <v>154</v>
      </c>
      <c r="C52" s="249"/>
      <c r="D52" s="250"/>
      <c r="E52" s="251" t="s">
        <v>155</v>
      </c>
      <c r="F52" s="251"/>
      <c r="G52" s="251"/>
      <c r="H52" s="51"/>
      <c r="I52" s="32"/>
      <c r="J52" s="32"/>
      <c r="K52" s="33"/>
    </row>
    <row r="53" spans="1:11" ht="113.25" customHeight="1">
      <c r="A53" s="14">
        <v>7.1</v>
      </c>
      <c r="B53" s="196" t="s">
        <v>156</v>
      </c>
      <c r="C53" s="196"/>
      <c r="D53" s="196"/>
      <c r="E53" s="197" t="s">
        <v>157</v>
      </c>
      <c r="F53" s="197"/>
      <c r="G53" s="197"/>
      <c r="H53" s="48"/>
      <c r="I53" s="28"/>
      <c r="J53" s="27">
        <v>25</v>
      </c>
      <c r="K53" s="25">
        <f t="shared" si="2"/>
        <v>0</v>
      </c>
    </row>
    <row r="54" spans="1:11" ht="113.25" customHeight="1">
      <c r="A54" s="14">
        <v>7.2</v>
      </c>
      <c r="B54" s="196" t="s">
        <v>158</v>
      </c>
      <c r="C54" s="196"/>
      <c r="D54" s="196"/>
      <c r="E54" s="212" t="s">
        <v>159</v>
      </c>
      <c r="F54" s="212"/>
      <c r="G54" s="212"/>
      <c r="H54" s="48"/>
      <c r="I54" s="28"/>
      <c r="J54" s="27">
        <v>25</v>
      </c>
      <c r="K54" s="25">
        <f t="shared" si="2"/>
        <v>0</v>
      </c>
    </row>
    <row r="55" spans="1:11" ht="31.5" customHeight="1" thickBot="1">
      <c r="A55" s="94">
        <v>8</v>
      </c>
      <c r="B55" s="248" t="s">
        <v>160</v>
      </c>
      <c r="C55" s="249"/>
      <c r="D55" s="250"/>
      <c r="E55" s="251" t="s">
        <v>161</v>
      </c>
      <c r="F55" s="251"/>
      <c r="G55" s="251"/>
      <c r="H55" s="51"/>
      <c r="I55" s="32"/>
      <c r="J55" s="32"/>
      <c r="K55" s="33"/>
    </row>
    <row r="56" spans="1:11" ht="127.5" customHeight="1" thickBot="1">
      <c r="A56" s="42">
        <v>8.1</v>
      </c>
      <c r="B56" s="252" t="s">
        <v>162</v>
      </c>
      <c r="C56" s="253"/>
      <c r="D56" s="254"/>
      <c r="E56" s="255" t="s">
        <v>163</v>
      </c>
      <c r="F56" s="256"/>
      <c r="G56" s="257"/>
      <c r="H56" s="52" t="s">
        <v>85</v>
      </c>
      <c r="I56" s="43"/>
      <c r="J56" s="44">
        <v>50</v>
      </c>
      <c r="K56" s="45">
        <f t="shared" ref="K56:K67" si="3">I56*J56</f>
        <v>0</v>
      </c>
    </row>
    <row r="57" spans="1:11" ht="124.5" customHeight="1" thickBot="1">
      <c r="A57" s="14">
        <v>8.1999999999999993</v>
      </c>
      <c r="B57" s="220" t="s">
        <v>164</v>
      </c>
      <c r="C57" s="220"/>
      <c r="D57" s="220"/>
      <c r="E57" s="221" t="s">
        <v>165</v>
      </c>
      <c r="F57" s="221"/>
      <c r="G57" s="221"/>
      <c r="H57" s="48" t="s">
        <v>85</v>
      </c>
      <c r="I57" s="43"/>
      <c r="J57" s="44">
        <v>10</v>
      </c>
      <c r="K57" s="45">
        <f t="shared" si="3"/>
        <v>0</v>
      </c>
    </row>
    <row r="58" spans="1:11" ht="120" customHeight="1">
      <c r="A58" s="42">
        <v>8.3000000000000007</v>
      </c>
      <c r="B58" s="224" t="s">
        <v>164</v>
      </c>
      <c r="C58" s="224"/>
      <c r="D58" s="224"/>
      <c r="E58" s="225" t="s">
        <v>166</v>
      </c>
      <c r="F58" s="225"/>
      <c r="G58" s="225"/>
      <c r="H58" s="49" t="s">
        <v>85</v>
      </c>
      <c r="I58" s="43"/>
      <c r="J58" s="44">
        <v>10</v>
      </c>
      <c r="K58" s="45">
        <f t="shared" si="3"/>
        <v>0</v>
      </c>
    </row>
    <row r="59" spans="1:11" ht="150" customHeight="1" thickBot="1">
      <c r="A59" s="14">
        <v>8.4</v>
      </c>
      <c r="B59" s="220" t="s">
        <v>167</v>
      </c>
      <c r="C59" s="220"/>
      <c r="D59" s="220"/>
      <c r="E59" s="221" t="s">
        <v>168</v>
      </c>
      <c r="F59" s="221"/>
      <c r="G59" s="221"/>
      <c r="H59" s="48" t="s">
        <v>85</v>
      </c>
      <c r="I59" s="28"/>
      <c r="J59" s="27">
        <v>30</v>
      </c>
      <c r="K59" s="45">
        <f t="shared" si="3"/>
        <v>0</v>
      </c>
    </row>
    <row r="60" spans="1:11" ht="148.5" customHeight="1">
      <c r="A60" s="42">
        <v>8.5</v>
      </c>
      <c r="B60" s="220" t="s">
        <v>169</v>
      </c>
      <c r="C60" s="220"/>
      <c r="D60" s="220"/>
      <c r="E60" s="221" t="s">
        <v>170</v>
      </c>
      <c r="F60" s="221"/>
      <c r="G60" s="221"/>
      <c r="H60" s="48" t="s">
        <v>85</v>
      </c>
      <c r="I60" s="28"/>
      <c r="J60" s="27">
        <v>45</v>
      </c>
      <c r="K60" s="25">
        <f t="shared" si="3"/>
        <v>0</v>
      </c>
    </row>
    <row r="61" spans="1:11" ht="172.5" customHeight="1" thickBot="1">
      <c r="A61" s="14">
        <v>8.6</v>
      </c>
      <c r="B61" s="220" t="s">
        <v>171</v>
      </c>
      <c r="C61" s="220"/>
      <c r="D61" s="220"/>
      <c r="E61" s="221" t="s">
        <v>172</v>
      </c>
      <c r="F61" s="221"/>
      <c r="G61" s="221"/>
      <c r="H61" s="48" t="s">
        <v>85</v>
      </c>
      <c r="I61" s="28"/>
      <c r="J61" s="27">
        <v>60</v>
      </c>
      <c r="K61" s="25">
        <f t="shared" si="3"/>
        <v>0</v>
      </c>
    </row>
    <row r="62" spans="1:11" ht="150" customHeight="1">
      <c r="A62" s="42">
        <v>8.6999999999999993</v>
      </c>
      <c r="B62" s="220" t="s">
        <v>173</v>
      </c>
      <c r="C62" s="220"/>
      <c r="D62" s="220"/>
      <c r="E62" s="221" t="s">
        <v>174</v>
      </c>
      <c r="F62" s="221"/>
      <c r="G62" s="221"/>
      <c r="H62" s="48" t="s">
        <v>85</v>
      </c>
      <c r="I62" s="28"/>
      <c r="J62" s="27">
        <v>50</v>
      </c>
      <c r="K62" s="25">
        <f t="shared" si="3"/>
        <v>0</v>
      </c>
    </row>
    <row r="63" spans="1:11" ht="195.75" customHeight="1" thickBot="1">
      <c r="A63" s="14">
        <v>8.8000000000000007</v>
      </c>
      <c r="B63" s="220" t="s">
        <v>175</v>
      </c>
      <c r="C63" s="220"/>
      <c r="D63" s="220"/>
      <c r="E63" s="221" t="s">
        <v>176</v>
      </c>
      <c r="F63" s="221"/>
      <c r="G63" s="221"/>
      <c r="H63" s="48" t="s">
        <v>85</v>
      </c>
      <c r="I63" s="28"/>
      <c r="J63" s="27">
        <v>75</v>
      </c>
      <c r="K63" s="25">
        <f t="shared" si="3"/>
        <v>0</v>
      </c>
    </row>
    <row r="64" spans="1:11" ht="150" customHeight="1">
      <c r="A64" s="42">
        <v>8.9</v>
      </c>
      <c r="B64" s="220" t="s">
        <v>177</v>
      </c>
      <c r="C64" s="220"/>
      <c r="D64" s="220"/>
      <c r="E64" s="221" t="s">
        <v>178</v>
      </c>
      <c r="F64" s="221"/>
      <c r="G64" s="221"/>
      <c r="H64" s="48" t="s">
        <v>72</v>
      </c>
      <c r="I64" s="28"/>
      <c r="J64" s="27">
        <v>5</v>
      </c>
      <c r="K64" s="25">
        <f t="shared" si="3"/>
        <v>0</v>
      </c>
    </row>
    <row r="65" spans="1:11" ht="129" hidden="1" customHeight="1">
      <c r="A65" s="40">
        <v>8.1</v>
      </c>
      <c r="B65" s="220" t="s">
        <v>179</v>
      </c>
      <c r="C65" s="220"/>
      <c r="D65" s="220"/>
      <c r="E65" s="221" t="s">
        <v>180</v>
      </c>
      <c r="F65" s="221"/>
      <c r="G65" s="221"/>
      <c r="H65" s="48" t="s">
        <v>72</v>
      </c>
      <c r="I65" s="28">
        <v>0</v>
      </c>
      <c r="J65" s="27">
        <v>4</v>
      </c>
      <c r="K65" s="25">
        <f t="shared" si="3"/>
        <v>0</v>
      </c>
    </row>
    <row r="66" spans="1:11" ht="121.5" hidden="1" customHeight="1">
      <c r="A66" s="40">
        <v>8.11</v>
      </c>
      <c r="B66" s="220" t="s">
        <v>181</v>
      </c>
      <c r="C66" s="220"/>
      <c r="D66" s="220"/>
      <c r="E66" s="221" t="s">
        <v>182</v>
      </c>
      <c r="F66" s="221"/>
      <c r="G66" s="221"/>
      <c r="H66" s="48" t="s">
        <v>72</v>
      </c>
      <c r="I66" s="28">
        <v>0</v>
      </c>
      <c r="J66" s="27">
        <v>6</v>
      </c>
      <c r="K66" s="25">
        <f t="shared" si="3"/>
        <v>0</v>
      </c>
    </row>
    <row r="67" spans="1:11" ht="121.5" hidden="1" customHeight="1">
      <c r="A67" s="40">
        <v>8.1199999999999992</v>
      </c>
      <c r="B67" s="220" t="s">
        <v>183</v>
      </c>
      <c r="C67" s="220"/>
      <c r="D67" s="220"/>
      <c r="E67" s="221" t="s">
        <v>184</v>
      </c>
      <c r="F67" s="221"/>
      <c r="G67" s="221"/>
      <c r="H67" s="48" t="s">
        <v>72</v>
      </c>
      <c r="I67" s="28">
        <v>0</v>
      </c>
      <c r="J67" s="27">
        <v>8</v>
      </c>
      <c r="K67" s="25">
        <f t="shared" si="3"/>
        <v>0</v>
      </c>
    </row>
    <row r="68" spans="1:11" ht="16.5" thickBot="1">
      <c r="A68" s="222"/>
      <c r="B68" s="223"/>
      <c r="C68" s="223"/>
      <c r="D68" s="223"/>
      <c r="E68" s="223"/>
      <c r="F68" s="223"/>
      <c r="G68" s="223"/>
      <c r="H68" s="223"/>
      <c r="I68" s="223"/>
      <c r="J68" s="223"/>
      <c r="K68" s="223"/>
    </row>
    <row r="69" spans="1:11" ht="28.5" customHeight="1" thickBot="1">
      <c r="A69" s="17" t="s">
        <v>185</v>
      </c>
      <c r="B69" s="6"/>
      <c r="C69" s="6"/>
      <c r="D69" s="6"/>
      <c r="E69" s="6"/>
      <c r="F69" s="6"/>
      <c r="G69" s="6"/>
      <c r="H69" s="75"/>
      <c r="I69" s="75"/>
      <c r="J69" s="75"/>
      <c r="K69" s="75">
        <f>SUM(K8:K67)</f>
        <v>570</v>
      </c>
    </row>
  </sheetData>
  <mergeCells count="135">
    <mergeCell ref="I4:K4"/>
    <mergeCell ref="B6:D6"/>
    <mergeCell ref="E6:G6"/>
    <mergeCell ref="A1:K1"/>
    <mergeCell ref="A2:K2"/>
    <mergeCell ref="A3:B3"/>
    <mergeCell ref="C3:D3"/>
    <mergeCell ref="F3:G3"/>
    <mergeCell ref="I3:K3"/>
    <mergeCell ref="B7:D7"/>
    <mergeCell ref="E7:G7"/>
    <mergeCell ref="B8:D8"/>
    <mergeCell ref="E8:G8"/>
    <mergeCell ref="B9:D9"/>
    <mergeCell ref="E9:G9"/>
    <mergeCell ref="A4:B4"/>
    <mergeCell ref="C4:D4"/>
    <mergeCell ref="F4:G4"/>
    <mergeCell ref="B13:D13"/>
    <mergeCell ref="E13:G13"/>
    <mergeCell ref="B14:D14"/>
    <mergeCell ref="E14:G14"/>
    <mergeCell ref="B15:D15"/>
    <mergeCell ref="E15:G15"/>
    <mergeCell ref="B10:D10"/>
    <mergeCell ref="E10:G10"/>
    <mergeCell ref="B11:D11"/>
    <mergeCell ref="E11:G11"/>
    <mergeCell ref="B12:D12"/>
    <mergeCell ref="E12:G12"/>
    <mergeCell ref="B19:D19"/>
    <mergeCell ref="E19:G19"/>
    <mergeCell ref="B20:D20"/>
    <mergeCell ref="E20:G20"/>
    <mergeCell ref="B21:D21"/>
    <mergeCell ref="E21:G21"/>
    <mergeCell ref="B16:D16"/>
    <mergeCell ref="E16:G16"/>
    <mergeCell ref="B17:D17"/>
    <mergeCell ref="E17:G17"/>
    <mergeCell ref="B18:D18"/>
    <mergeCell ref="E18:G18"/>
    <mergeCell ref="B25:D25"/>
    <mergeCell ref="E25:G25"/>
    <mergeCell ref="B26:D26"/>
    <mergeCell ref="E26:G26"/>
    <mergeCell ref="B27:D27"/>
    <mergeCell ref="E27:G27"/>
    <mergeCell ref="B22:D22"/>
    <mergeCell ref="E22:G22"/>
    <mergeCell ref="B23:D23"/>
    <mergeCell ref="E23:G23"/>
    <mergeCell ref="B24:D24"/>
    <mergeCell ref="E24:G24"/>
    <mergeCell ref="B31:D31"/>
    <mergeCell ref="E31:G31"/>
    <mergeCell ref="B32:D32"/>
    <mergeCell ref="E32:G32"/>
    <mergeCell ref="B33:D33"/>
    <mergeCell ref="E33:G33"/>
    <mergeCell ref="B28:D28"/>
    <mergeCell ref="E28:G28"/>
    <mergeCell ref="B29:D29"/>
    <mergeCell ref="E29:G29"/>
    <mergeCell ref="B30:D30"/>
    <mergeCell ref="E30:G30"/>
    <mergeCell ref="B37:D37"/>
    <mergeCell ref="E37:G37"/>
    <mergeCell ref="B38:D38"/>
    <mergeCell ref="E38:G38"/>
    <mergeCell ref="B39:D39"/>
    <mergeCell ref="E39:G39"/>
    <mergeCell ref="B34:D34"/>
    <mergeCell ref="E34:G34"/>
    <mergeCell ref="B35:D35"/>
    <mergeCell ref="E35:G35"/>
    <mergeCell ref="B36:D36"/>
    <mergeCell ref="E36:G36"/>
    <mergeCell ref="B43:D43"/>
    <mergeCell ref="E43:G43"/>
    <mergeCell ref="B44:D44"/>
    <mergeCell ref="E44:G44"/>
    <mergeCell ref="B45:D45"/>
    <mergeCell ref="E45:G45"/>
    <mergeCell ref="B40:D40"/>
    <mergeCell ref="E40:G40"/>
    <mergeCell ref="B41:D41"/>
    <mergeCell ref="E41:G41"/>
    <mergeCell ref="B42:D42"/>
    <mergeCell ref="E42:G42"/>
    <mergeCell ref="B49:D49"/>
    <mergeCell ref="E49:G49"/>
    <mergeCell ref="B50:D50"/>
    <mergeCell ref="E50:G50"/>
    <mergeCell ref="B51:D51"/>
    <mergeCell ref="E51:G51"/>
    <mergeCell ref="B46:D46"/>
    <mergeCell ref="E46:G46"/>
    <mergeCell ref="B47:D47"/>
    <mergeCell ref="E47:G47"/>
    <mergeCell ref="B48:D48"/>
    <mergeCell ref="E48:G48"/>
    <mergeCell ref="B55:D55"/>
    <mergeCell ref="E55:G55"/>
    <mergeCell ref="B56:D56"/>
    <mergeCell ref="E56:G56"/>
    <mergeCell ref="B57:D57"/>
    <mergeCell ref="E57:G57"/>
    <mergeCell ref="B52:D52"/>
    <mergeCell ref="E52:G52"/>
    <mergeCell ref="B53:D53"/>
    <mergeCell ref="E53:G53"/>
    <mergeCell ref="B54:D54"/>
    <mergeCell ref="E54:G54"/>
    <mergeCell ref="B61:D61"/>
    <mergeCell ref="E61:G61"/>
    <mergeCell ref="B62:D62"/>
    <mergeCell ref="E62:G62"/>
    <mergeCell ref="B63:D63"/>
    <mergeCell ref="E63:G63"/>
    <mergeCell ref="B58:D58"/>
    <mergeCell ref="E58:G58"/>
    <mergeCell ref="B59:D59"/>
    <mergeCell ref="E59:G59"/>
    <mergeCell ref="B60:D60"/>
    <mergeCell ref="E60:G60"/>
    <mergeCell ref="B67:D67"/>
    <mergeCell ref="E67:G67"/>
    <mergeCell ref="A68:K68"/>
    <mergeCell ref="B64:D64"/>
    <mergeCell ref="E64:G64"/>
    <mergeCell ref="B65:D65"/>
    <mergeCell ref="E65:G65"/>
    <mergeCell ref="B66:D66"/>
    <mergeCell ref="E66:G66"/>
  </mergeCells>
  <printOptions horizontalCentered="1" verticalCentered="1"/>
  <pageMargins left="0" right="0" top="0" bottom="0" header="0" footer="0"/>
  <pageSetup scale="70"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56">
    <tabColor theme="7"/>
  </sheetPr>
  <dimension ref="A1:K69"/>
  <sheetViews>
    <sheetView view="pageBreakPreview" zoomScale="80" zoomScaleNormal="50" zoomScaleSheetLayoutView="80" workbookViewId="0">
      <selection activeCell="E8" sqref="E8:G8"/>
    </sheetView>
  </sheetViews>
  <sheetFormatPr defaultRowHeight="21"/>
  <cols>
    <col min="1" max="1" width="6.42578125" style="18" customWidth="1"/>
    <col min="2" max="2" width="18.85546875" style="1" customWidth="1"/>
    <col min="3" max="3" width="11.85546875" style="1" customWidth="1"/>
    <col min="4" max="4" width="21.5703125" style="1" customWidth="1"/>
    <col min="5" max="5" width="19.42578125" style="1" customWidth="1"/>
    <col min="6" max="6" width="12.85546875" style="1" customWidth="1"/>
    <col min="7" max="7" width="10.5703125" style="1" customWidth="1"/>
    <col min="8" max="8" width="12" style="7" customWidth="1"/>
    <col min="9" max="9" width="10.85546875" style="1" customWidth="1"/>
    <col min="10" max="10" width="10.42578125" style="1" customWidth="1"/>
    <col min="11" max="11" width="13.42578125" style="1" customWidth="1"/>
  </cols>
  <sheetData>
    <row r="1" spans="1:11" ht="79.5" customHeight="1">
      <c r="A1" s="165" t="s">
        <v>0</v>
      </c>
      <c r="B1" s="165"/>
      <c r="C1" s="165"/>
      <c r="D1" s="165"/>
      <c r="E1" s="165"/>
      <c r="F1" s="165"/>
      <c r="G1" s="165"/>
      <c r="H1" s="165"/>
      <c r="I1" s="165"/>
      <c r="J1" s="165"/>
      <c r="K1" s="165"/>
    </row>
    <row r="2" spans="1:11" ht="33.75" customHeight="1">
      <c r="A2" s="166" t="s">
        <v>41</v>
      </c>
      <c r="B2" s="166"/>
      <c r="C2" s="166"/>
      <c r="D2" s="166"/>
      <c r="E2" s="166"/>
      <c r="F2" s="166"/>
      <c r="G2" s="166"/>
      <c r="H2" s="166"/>
      <c r="I2" s="166"/>
      <c r="J2" s="166"/>
      <c r="K2" s="166"/>
    </row>
    <row r="3" spans="1:11" ht="34.5" customHeight="1">
      <c r="A3" s="264" t="s">
        <v>213</v>
      </c>
      <c r="B3" s="265"/>
      <c r="C3" s="266" t="s">
        <v>224</v>
      </c>
      <c r="D3" s="267"/>
      <c r="E3" s="37" t="s">
        <v>44</v>
      </c>
      <c r="F3" s="266" t="s">
        <v>45</v>
      </c>
      <c r="G3" s="270"/>
      <c r="H3" s="35" t="s">
        <v>46</v>
      </c>
      <c r="I3" s="266" t="s">
        <v>222</v>
      </c>
      <c r="J3" s="270"/>
      <c r="K3" s="267"/>
    </row>
    <row r="4" spans="1:11" ht="39.75" customHeight="1">
      <c r="A4" s="264" t="s">
        <v>215</v>
      </c>
      <c r="B4" s="265"/>
      <c r="C4" s="266">
        <v>108</v>
      </c>
      <c r="D4" s="267"/>
      <c r="E4" s="38" t="s">
        <v>49</v>
      </c>
      <c r="F4" s="273" t="s">
        <v>50</v>
      </c>
      <c r="G4" s="274"/>
      <c r="H4" s="36" t="s">
        <v>216</v>
      </c>
      <c r="I4" s="266">
        <v>21</v>
      </c>
      <c r="J4" s="270"/>
      <c r="K4" s="267"/>
    </row>
    <row r="5" spans="1:11" ht="23.25">
      <c r="A5" s="10"/>
      <c r="B5" s="4"/>
      <c r="C5" s="4"/>
      <c r="D5" s="4"/>
      <c r="E5" s="4"/>
      <c r="F5"/>
      <c r="G5"/>
      <c r="H5" s="8"/>
      <c r="I5" s="5"/>
      <c r="J5" s="2"/>
    </row>
    <row r="6" spans="1:11" ht="31.5" customHeight="1">
      <c r="A6" s="11" t="s">
        <v>52</v>
      </c>
      <c r="B6" s="161" t="s">
        <v>53</v>
      </c>
      <c r="C6" s="162"/>
      <c r="D6" s="163"/>
      <c r="E6" s="164" t="s">
        <v>54</v>
      </c>
      <c r="F6" s="164"/>
      <c r="G6" s="164"/>
      <c r="H6" s="24" t="s">
        <v>55</v>
      </c>
      <c r="I6" s="24" t="s">
        <v>56</v>
      </c>
      <c r="J6" s="24" t="s">
        <v>57</v>
      </c>
      <c r="K6" s="24" t="s">
        <v>58</v>
      </c>
    </row>
    <row r="7" spans="1:11" ht="30" customHeight="1">
      <c r="A7" s="13">
        <v>1</v>
      </c>
      <c r="B7" s="174" t="s">
        <v>59</v>
      </c>
      <c r="C7" s="174"/>
      <c r="D7" s="174"/>
      <c r="E7" s="174" t="s">
        <v>60</v>
      </c>
      <c r="F7" s="174"/>
      <c r="G7" s="174"/>
      <c r="H7" s="9"/>
      <c r="I7" s="3"/>
      <c r="J7" s="3"/>
      <c r="K7" s="3"/>
    </row>
    <row r="8" spans="1:11" ht="116.25" customHeight="1">
      <c r="A8" s="12">
        <v>1.1000000000000001</v>
      </c>
      <c r="B8" s="175" t="s">
        <v>61</v>
      </c>
      <c r="C8" s="176"/>
      <c r="D8" s="177"/>
      <c r="E8" s="178" t="s">
        <v>62</v>
      </c>
      <c r="F8" s="179"/>
      <c r="G8" s="180"/>
      <c r="H8" s="46" t="s">
        <v>63</v>
      </c>
      <c r="I8" s="28"/>
      <c r="J8" s="27">
        <v>15</v>
      </c>
      <c r="K8" s="25">
        <f>J8*I8</f>
        <v>0</v>
      </c>
    </row>
    <row r="9" spans="1:11" ht="126.75" customHeight="1">
      <c r="A9" s="12">
        <v>1.2</v>
      </c>
      <c r="B9" s="196" t="s">
        <v>64</v>
      </c>
      <c r="C9" s="196"/>
      <c r="D9" s="196"/>
      <c r="E9" s="197" t="s">
        <v>65</v>
      </c>
      <c r="F9" s="197"/>
      <c r="G9" s="197"/>
      <c r="H9" s="46" t="s">
        <v>63</v>
      </c>
      <c r="I9" s="28"/>
      <c r="J9" s="27">
        <v>15</v>
      </c>
      <c r="K9" s="25">
        <f>J9*I9</f>
        <v>0</v>
      </c>
    </row>
    <row r="10" spans="1:11" ht="25.5" customHeight="1">
      <c r="A10" s="90">
        <v>2</v>
      </c>
      <c r="B10" s="262" t="s">
        <v>66</v>
      </c>
      <c r="C10" s="262"/>
      <c r="D10" s="262"/>
      <c r="E10" s="262" t="s">
        <v>67</v>
      </c>
      <c r="F10" s="262"/>
      <c r="G10" s="262"/>
      <c r="H10" s="47"/>
      <c r="I10" s="9"/>
      <c r="J10" s="26"/>
      <c r="K10" s="26"/>
    </row>
    <row r="11" spans="1:11" ht="101.25" customHeight="1">
      <c r="A11" s="12">
        <v>2.1</v>
      </c>
      <c r="B11" s="175" t="s">
        <v>68</v>
      </c>
      <c r="C11" s="176"/>
      <c r="D11" s="177"/>
      <c r="E11" s="178" t="s">
        <v>69</v>
      </c>
      <c r="F11" s="179"/>
      <c r="G11" s="180"/>
      <c r="H11" s="46" t="s">
        <v>63</v>
      </c>
      <c r="I11" s="28">
        <v>32.5</v>
      </c>
      <c r="J11" s="27">
        <v>4</v>
      </c>
      <c r="K11" s="25">
        <f t="shared" ref="K11:K16" si="0">J11*I11</f>
        <v>130</v>
      </c>
    </row>
    <row r="12" spans="1:11" ht="104.25" customHeight="1">
      <c r="A12" s="14">
        <v>2.2000000000000002</v>
      </c>
      <c r="B12" s="175" t="s">
        <v>70</v>
      </c>
      <c r="C12" s="176"/>
      <c r="D12" s="177"/>
      <c r="E12" s="178" t="s">
        <v>71</v>
      </c>
      <c r="F12" s="179"/>
      <c r="G12" s="180"/>
      <c r="H12" s="48" t="s">
        <v>72</v>
      </c>
      <c r="I12" s="28"/>
      <c r="J12" s="27">
        <v>8</v>
      </c>
      <c r="K12" s="25">
        <f t="shared" si="0"/>
        <v>0</v>
      </c>
    </row>
    <row r="13" spans="1:11" ht="93" customHeight="1">
      <c r="A13" s="14">
        <v>2.2999999999999998</v>
      </c>
      <c r="B13" s="175" t="s">
        <v>73</v>
      </c>
      <c r="C13" s="176"/>
      <c r="D13" s="177"/>
      <c r="E13" s="178" t="s">
        <v>74</v>
      </c>
      <c r="F13" s="179"/>
      <c r="G13" s="180"/>
      <c r="H13" s="48" t="s">
        <v>72</v>
      </c>
      <c r="I13" s="28">
        <v>70</v>
      </c>
      <c r="J13" s="27">
        <v>11</v>
      </c>
      <c r="K13" s="25">
        <f t="shared" si="0"/>
        <v>770</v>
      </c>
    </row>
    <row r="14" spans="1:11" ht="157.5" customHeight="1">
      <c r="A14" s="14">
        <v>2.4</v>
      </c>
      <c r="B14" s="175" t="s">
        <v>75</v>
      </c>
      <c r="C14" s="176"/>
      <c r="D14" s="177"/>
      <c r="E14" s="178" t="s">
        <v>76</v>
      </c>
      <c r="F14" s="179"/>
      <c r="G14" s="180"/>
      <c r="H14" s="46" t="s">
        <v>63</v>
      </c>
      <c r="I14" s="28">
        <v>32.5</v>
      </c>
      <c r="J14" s="27">
        <v>15</v>
      </c>
      <c r="K14" s="25">
        <f t="shared" si="0"/>
        <v>487.5</v>
      </c>
    </row>
    <row r="15" spans="1:11" ht="84" customHeight="1">
      <c r="A15" s="12">
        <v>2.5</v>
      </c>
      <c r="B15" s="175" t="s">
        <v>77</v>
      </c>
      <c r="C15" s="176"/>
      <c r="D15" s="177"/>
      <c r="E15" s="178" t="s">
        <v>78</v>
      </c>
      <c r="F15" s="179"/>
      <c r="G15" s="180"/>
      <c r="H15" s="46" t="s">
        <v>63</v>
      </c>
      <c r="I15" s="28"/>
      <c r="J15" s="27">
        <v>18</v>
      </c>
      <c r="K15" s="25">
        <f t="shared" si="0"/>
        <v>0</v>
      </c>
    </row>
    <row r="16" spans="1:11" ht="131.44999999999999" customHeight="1">
      <c r="A16" s="14">
        <v>2.6</v>
      </c>
      <c r="B16" s="175" t="s">
        <v>79</v>
      </c>
      <c r="C16" s="176"/>
      <c r="D16" s="177"/>
      <c r="E16" s="178" t="s">
        <v>80</v>
      </c>
      <c r="F16" s="179"/>
      <c r="G16" s="180"/>
      <c r="H16" s="46" t="s">
        <v>63</v>
      </c>
      <c r="I16" s="28"/>
      <c r="J16" s="27">
        <v>10</v>
      </c>
      <c r="K16" s="25">
        <f t="shared" si="0"/>
        <v>0</v>
      </c>
    </row>
    <row r="17" spans="1:11" ht="30" customHeight="1">
      <c r="A17" s="91">
        <v>3</v>
      </c>
      <c r="B17" s="263" t="s">
        <v>81</v>
      </c>
      <c r="C17" s="263"/>
      <c r="D17" s="263"/>
      <c r="E17" s="262" t="s">
        <v>82</v>
      </c>
      <c r="F17" s="262"/>
      <c r="G17" s="262"/>
      <c r="H17" s="47"/>
      <c r="I17" s="29"/>
      <c r="J17" s="26"/>
      <c r="K17" s="26"/>
    </row>
    <row r="18" spans="1:11" ht="90" customHeight="1">
      <c r="A18" s="12">
        <v>3.1</v>
      </c>
      <c r="B18" s="175" t="s">
        <v>83</v>
      </c>
      <c r="C18" s="176"/>
      <c r="D18" s="177"/>
      <c r="E18" s="178" t="s">
        <v>84</v>
      </c>
      <c r="F18" s="179"/>
      <c r="G18" s="180"/>
      <c r="H18" s="46" t="s">
        <v>85</v>
      </c>
      <c r="I18" s="28"/>
      <c r="J18" s="27">
        <v>50</v>
      </c>
      <c r="K18" s="25">
        <f t="shared" ref="K18:K23" si="1">J18*I18</f>
        <v>0</v>
      </c>
    </row>
    <row r="19" spans="1:11" ht="108.6" customHeight="1">
      <c r="A19" s="12">
        <v>3.2</v>
      </c>
      <c r="B19" s="175" t="s">
        <v>86</v>
      </c>
      <c r="C19" s="176"/>
      <c r="D19" s="177"/>
      <c r="E19" s="178" t="s">
        <v>87</v>
      </c>
      <c r="F19" s="179"/>
      <c r="G19" s="180"/>
      <c r="H19" s="46" t="s">
        <v>63</v>
      </c>
      <c r="I19" s="28"/>
      <c r="J19" s="27">
        <v>10</v>
      </c>
      <c r="K19" s="25">
        <f t="shared" si="1"/>
        <v>0</v>
      </c>
    </row>
    <row r="20" spans="1:11" ht="116.1" customHeight="1">
      <c r="A20" s="12">
        <v>3.3</v>
      </c>
      <c r="B20" s="175" t="s">
        <v>88</v>
      </c>
      <c r="C20" s="176"/>
      <c r="D20" s="177"/>
      <c r="E20" s="178" t="s">
        <v>89</v>
      </c>
      <c r="F20" s="179"/>
      <c r="G20" s="180"/>
      <c r="H20" s="46" t="s">
        <v>63</v>
      </c>
      <c r="I20" s="28"/>
      <c r="J20" s="27">
        <v>60</v>
      </c>
      <c r="K20" s="25">
        <f t="shared" si="1"/>
        <v>0</v>
      </c>
    </row>
    <row r="21" spans="1:11" ht="91.5" customHeight="1">
      <c r="A21" s="34">
        <v>3.4</v>
      </c>
      <c r="B21" s="175" t="s">
        <v>90</v>
      </c>
      <c r="C21" s="176"/>
      <c r="D21" s="177"/>
      <c r="E21" s="178" t="s">
        <v>91</v>
      </c>
      <c r="F21" s="179"/>
      <c r="G21" s="180"/>
      <c r="H21" s="48" t="s">
        <v>85</v>
      </c>
      <c r="I21" s="28"/>
      <c r="J21" s="27">
        <v>25</v>
      </c>
      <c r="K21" s="25">
        <f t="shared" si="1"/>
        <v>0</v>
      </c>
    </row>
    <row r="22" spans="1:11" ht="119.1" customHeight="1">
      <c r="A22" s="34">
        <v>3.5</v>
      </c>
      <c r="B22" s="175" t="s">
        <v>92</v>
      </c>
      <c r="C22" s="176"/>
      <c r="D22" s="177"/>
      <c r="E22" s="178" t="s">
        <v>93</v>
      </c>
      <c r="F22" s="179"/>
      <c r="G22" s="180"/>
      <c r="H22" s="46" t="s">
        <v>63</v>
      </c>
      <c r="I22" s="28"/>
      <c r="J22" s="27">
        <v>50</v>
      </c>
      <c r="K22" s="25">
        <f t="shared" si="1"/>
        <v>0</v>
      </c>
    </row>
    <row r="23" spans="1:11" ht="91.5" customHeight="1">
      <c r="A23" s="34">
        <v>3.6</v>
      </c>
      <c r="B23" s="175" t="s">
        <v>94</v>
      </c>
      <c r="C23" s="176"/>
      <c r="D23" s="177"/>
      <c r="E23" s="178" t="s">
        <v>95</v>
      </c>
      <c r="F23" s="179"/>
      <c r="G23" s="180"/>
      <c r="H23" s="48" t="s">
        <v>85</v>
      </c>
      <c r="I23" s="28"/>
      <c r="J23" s="27">
        <v>25</v>
      </c>
      <c r="K23" s="25">
        <f t="shared" si="1"/>
        <v>0</v>
      </c>
    </row>
    <row r="24" spans="1:11" ht="28.5" customHeight="1">
      <c r="A24" s="92">
        <v>4</v>
      </c>
      <c r="B24" s="262" t="s">
        <v>96</v>
      </c>
      <c r="C24" s="262"/>
      <c r="D24" s="262"/>
      <c r="E24" s="262" t="s">
        <v>97</v>
      </c>
      <c r="F24" s="262"/>
      <c r="G24" s="262"/>
      <c r="H24" s="47"/>
      <c r="I24" s="29"/>
      <c r="J24" s="26"/>
      <c r="K24" s="26"/>
    </row>
    <row r="25" spans="1:11" ht="148.5" customHeight="1">
      <c r="A25" s="12">
        <v>4.0999999999999996</v>
      </c>
      <c r="B25" s="175" t="s">
        <v>98</v>
      </c>
      <c r="C25" s="176"/>
      <c r="D25" s="177"/>
      <c r="E25" s="178" t="s">
        <v>99</v>
      </c>
      <c r="F25" s="179"/>
      <c r="G25" s="180"/>
      <c r="H25" s="46" t="s">
        <v>63</v>
      </c>
      <c r="I25" s="28"/>
      <c r="J25" s="27">
        <v>110</v>
      </c>
      <c r="K25" s="25">
        <f>J25*I25</f>
        <v>0</v>
      </c>
    </row>
    <row r="26" spans="1:11" ht="112.5" customHeight="1">
      <c r="A26" s="14">
        <v>4.2</v>
      </c>
      <c r="B26" s="175" t="s">
        <v>100</v>
      </c>
      <c r="C26" s="176"/>
      <c r="D26" s="177"/>
      <c r="E26" s="178" t="s">
        <v>101</v>
      </c>
      <c r="F26" s="179"/>
      <c r="G26" s="180"/>
      <c r="H26" s="46" t="s">
        <v>63</v>
      </c>
      <c r="I26" s="28"/>
      <c r="J26" s="27">
        <v>90</v>
      </c>
      <c r="K26" s="25">
        <f>J26*I26</f>
        <v>0</v>
      </c>
    </row>
    <row r="27" spans="1:11" ht="89.1" customHeight="1">
      <c r="A27" s="12">
        <v>4.3</v>
      </c>
      <c r="B27" s="175" t="s">
        <v>102</v>
      </c>
      <c r="C27" s="176"/>
      <c r="D27" s="177"/>
      <c r="E27" s="178" t="s">
        <v>103</v>
      </c>
      <c r="F27" s="179"/>
      <c r="G27" s="180"/>
      <c r="H27" s="46" t="s">
        <v>63</v>
      </c>
      <c r="I27" s="28"/>
      <c r="J27" s="27">
        <v>90</v>
      </c>
      <c r="K27" s="25">
        <f>J27*I27</f>
        <v>0</v>
      </c>
    </row>
    <row r="28" spans="1:11" ht="97.5" customHeight="1">
      <c r="A28" s="14">
        <v>4.4000000000000004</v>
      </c>
      <c r="B28" s="175" t="s">
        <v>104</v>
      </c>
      <c r="C28" s="176"/>
      <c r="D28" s="177"/>
      <c r="E28" s="178" t="s">
        <v>105</v>
      </c>
      <c r="F28" s="179"/>
      <c r="G28" s="180"/>
      <c r="H28" s="49" t="s">
        <v>106</v>
      </c>
      <c r="I28" s="28"/>
      <c r="J28" s="27">
        <v>8</v>
      </c>
      <c r="K28" s="25">
        <f>J28*I28</f>
        <v>0</v>
      </c>
    </row>
    <row r="29" spans="1:11" ht="137.25" customHeight="1">
      <c r="A29" s="14">
        <v>4.5</v>
      </c>
      <c r="B29" s="175" t="s">
        <v>107</v>
      </c>
      <c r="C29" s="176"/>
      <c r="D29" s="177"/>
      <c r="E29" s="178" t="s">
        <v>108</v>
      </c>
      <c r="F29" s="179"/>
      <c r="G29" s="180"/>
      <c r="H29" s="49" t="s">
        <v>106</v>
      </c>
      <c r="I29" s="28"/>
      <c r="J29" s="27">
        <v>35</v>
      </c>
      <c r="K29" s="25">
        <f>J29*I29</f>
        <v>0</v>
      </c>
    </row>
    <row r="30" spans="1:11" ht="33" customHeight="1">
      <c r="A30" s="92">
        <v>5</v>
      </c>
      <c r="B30" s="262" t="s">
        <v>109</v>
      </c>
      <c r="C30" s="262"/>
      <c r="D30" s="262"/>
      <c r="E30" s="262" t="s">
        <v>110</v>
      </c>
      <c r="F30" s="262"/>
      <c r="G30" s="262"/>
      <c r="H30" s="47"/>
      <c r="I30" s="30"/>
      <c r="J30" s="26"/>
      <c r="K30" s="26"/>
    </row>
    <row r="31" spans="1:11" ht="167.25" customHeight="1">
      <c r="A31" s="14">
        <v>5.0999999999999996</v>
      </c>
      <c r="B31" s="196" t="s">
        <v>111</v>
      </c>
      <c r="C31" s="196"/>
      <c r="D31" s="196"/>
      <c r="E31" s="197" t="s">
        <v>112</v>
      </c>
      <c r="F31" s="197"/>
      <c r="G31" s="197"/>
      <c r="H31" s="48" t="s">
        <v>72</v>
      </c>
      <c r="I31" s="28"/>
      <c r="J31" s="27">
        <v>10</v>
      </c>
      <c r="K31" s="25">
        <f>J31*I31</f>
        <v>0</v>
      </c>
    </row>
    <row r="32" spans="1:11" ht="135" customHeight="1">
      <c r="A32" s="14">
        <v>5.2</v>
      </c>
      <c r="B32" s="196" t="s">
        <v>113</v>
      </c>
      <c r="C32" s="196"/>
      <c r="D32" s="196"/>
      <c r="E32" s="258" t="s">
        <v>114</v>
      </c>
      <c r="F32" s="258"/>
      <c r="G32" s="258"/>
      <c r="H32" s="48" t="s">
        <v>63</v>
      </c>
      <c r="I32" s="28"/>
      <c r="J32" s="27">
        <v>35</v>
      </c>
      <c r="K32" s="25">
        <f>J32*I32</f>
        <v>0</v>
      </c>
    </row>
    <row r="33" spans="1:11" ht="33" customHeight="1">
      <c r="A33" s="93">
        <v>6</v>
      </c>
      <c r="B33" s="259" t="s">
        <v>115</v>
      </c>
      <c r="C33" s="260"/>
      <c r="D33" s="261"/>
      <c r="E33" s="259" t="s">
        <v>116</v>
      </c>
      <c r="F33" s="260"/>
      <c r="G33" s="261"/>
      <c r="H33" s="50"/>
      <c r="I33" s="30"/>
      <c r="J33" s="26"/>
      <c r="K33" s="26"/>
    </row>
    <row r="34" spans="1:11" ht="112.5" customHeight="1">
      <c r="A34" s="12">
        <v>6.1</v>
      </c>
      <c r="B34" s="175" t="s">
        <v>117</v>
      </c>
      <c r="C34" s="176"/>
      <c r="D34" s="177"/>
      <c r="E34" s="178" t="s">
        <v>118</v>
      </c>
      <c r="F34" s="179"/>
      <c r="G34" s="180"/>
      <c r="H34" s="46" t="s">
        <v>85</v>
      </c>
      <c r="I34" s="28"/>
      <c r="J34" s="27">
        <v>200</v>
      </c>
      <c r="K34" s="25">
        <f>J34*I34</f>
        <v>0</v>
      </c>
    </row>
    <row r="35" spans="1:11" ht="113.25" customHeight="1">
      <c r="A35" s="12">
        <v>6.2</v>
      </c>
      <c r="B35" s="175" t="s">
        <v>119</v>
      </c>
      <c r="C35" s="176"/>
      <c r="D35" s="177"/>
      <c r="E35" s="178" t="s">
        <v>120</v>
      </c>
      <c r="F35" s="179"/>
      <c r="G35" s="180"/>
      <c r="H35" s="48" t="s">
        <v>85</v>
      </c>
      <c r="I35" s="28"/>
      <c r="J35" s="27">
        <v>200</v>
      </c>
      <c r="K35" s="25">
        <f>J35*I35</f>
        <v>0</v>
      </c>
    </row>
    <row r="36" spans="1:11" ht="113.25" customHeight="1">
      <c r="A36" s="12">
        <v>6.3</v>
      </c>
      <c r="B36" s="196" t="s">
        <v>121</v>
      </c>
      <c r="C36" s="196"/>
      <c r="D36" s="196"/>
      <c r="E36" s="197" t="s">
        <v>122</v>
      </c>
      <c r="F36" s="197"/>
      <c r="G36" s="197"/>
      <c r="H36" s="48" t="s">
        <v>85</v>
      </c>
      <c r="I36" s="28"/>
      <c r="J36" s="27">
        <v>250</v>
      </c>
      <c r="K36" s="25">
        <f t="shared" ref="K36:K54" si="2">J36*I36</f>
        <v>0</v>
      </c>
    </row>
    <row r="37" spans="1:11" ht="113.25" customHeight="1">
      <c r="A37" s="12">
        <v>6.4</v>
      </c>
      <c r="B37" s="196" t="s">
        <v>123</v>
      </c>
      <c r="C37" s="196"/>
      <c r="D37" s="196"/>
      <c r="E37" s="197" t="s">
        <v>124</v>
      </c>
      <c r="F37" s="197"/>
      <c r="G37" s="197"/>
      <c r="H37" s="48" t="s">
        <v>85</v>
      </c>
      <c r="I37" s="28"/>
      <c r="J37" s="27">
        <v>210</v>
      </c>
      <c r="K37" s="25">
        <f t="shared" si="2"/>
        <v>0</v>
      </c>
    </row>
    <row r="38" spans="1:11" ht="113.25" customHeight="1">
      <c r="A38" s="12">
        <v>6.5</v>
      </c>
      <c r="B38" s="196" t="s">
        <v>125</v>
      </c>
      <c r="C38" s="196"/>
      <c r="D38" s="196"/>
      <c r="E38" s="197" t="s">
        <v>126</v>
      </c>
      <c r="F38" s="197"/>
      <c r="G38" s="197"/>
      <c r="H38" s="48" t="s">
        <v>72</v>
      </c>
      <c r="I38" s="28"/>
      <c r="J38" s="27">
        <v>15</v>
      </c>
      <c r="K38" s="25">
        <f t="shared" si="2"/>
        <v>0</v>
      </c>
    </row>
    <row r="39" spans="1:11" ht="87.75" customHeight="1">
      <c r="A39" s="12">
        <v>6.6</v>
      </c>
      <c r="B39" s="196" t="s">
        <v>127</v>
      </c>
      <c r="C39" s="196"/>
      <c r="D39" s="196"/>
      <c r="E39" s="197" t="s">
        <v>128</v>
      </c>
      <c r="F39" s="197"/>
      <c r="G39" s="197"/>
      <c r="H39" s="48" t="s">
        <v>85</v>
      </c>
      <c r="I39" s="28"/>
      <c r="J39" s="27">
        <v>30</v>
      </c>
      <c r="K39" s="25">
        <f t="shared" si="2"/>
        <v>0</v>
      </c>
    </row>
    <row r="40" spans="1:11" ht="113.25" customHeight="1">
      <c r="A40" s="12">
        <v>6.7</v>
      </c>
      <c r="B40" s="196" t="s">
        <v>129</v>
      </c>
      <c r="C40" s="196"/>
      <c r="D40" s="196"/>
      <c r="E40" s="197" t="s">
        <v>130</v>
      </c>
      <c r="F40" s="197"/>
      <c r="G40" s="197"/>
      <c r="H40" s="48" t="s">
        <v>72</v>
      </c>
      <c r="I40" s="28"/>
      <c r="J40" s="27">
        <v>20</v>
      </c>
      <c r="K40" s="25">
        <f t="shared" si="2"/>
        <v>0</v>
      </c>
    </row>
    <row r="41" spans="1:11" ht="137.1" customHeight="1">
      <c r="A41" s="12">
        <v>6.8</v>
      </c>
      <c r="B41" s="196" t="s">
        <v>131</v>
      </c>
      <c r="C41" s="196"/>
      <c r="D41" s="196"/>
      <c r="E41" s="197" t="s">
        <v>132</v>
      </c>
      <c r="F41" s="197"/>
      <c r="G41" s="197"/>
      <c r="H41" s="48" t="s">
        <v>85</v>
      </c>
      <c r="I41" s="28"/>
      <c r="J41" s="27">
        <v>175</v>
      </c>
      <c r="K41" s="25">
        <f t="shared" si="2"/>
        <v>0</v>
      </c>
    </row>
    <row r="42" spans="1:11" ht="72" customHeight="1">
      <c r="A42" s="12">
        <v>6.9</v>
      </c>
      <c r="B42" s="196" t="s">
        <v>133</v>
      </c>
      <c r="C42" s="196"/>
      <c r="D42" s="196"/>
      <c r="E42" s="197" t="s">
        <v>134</v>
      </c>
      <c r="F42" s="197"/>
      <c r="G42" s="197"/>
      <c r="H42" s="48" t="s">
        <v>85</v>
      </c>
      <c r="I42" s="28"/>
      <c r="J42" s="27">
        <v>35</v>
      </c>
      <c r="K42" s="25">
        <f t="shared" si="2"/>
        <v>0</v>
      </c>
    </row>
    <row r="43" spans="1:11" ht="75" customHeight="1">
      <c r="A43" s="40">
        <v>6.1</v>
      </c>
      <c r="B43" s="196" t="s">
        <v>135</v>
      </c>
      <c r="C43" s="196"/>
      <c r="D43" s="196"/>
      <c r="E43" s="197" t="s">
        <v>136</v>
      </c>
      <c r="F43" s="197"/>
      <c r="G43" s="197"/>
      <c r="H43" s="48" t="s">
        <v>85</v>
      </c>
      <c r="I43" s="28"/>
      <c r="J43" s="27">
        <v>20</v>
      </c>
      <c r="K43" s="25">
        <f t="shared" si="2"/>
        <v>0</v>
      </c>
    </row>
    <row r="44" spans="1:11" ht="57.75" customHeight="1">
      <c r="A44" s="40">
        <v>6.11</v>
      </c>
      <c r="B44" s="196" t="s">
        <v>137</v>
      </c>
      <c r="C44" s="196"/>
      <c r="D44" s="196"/>
      <c r="E44" s="197" t="s">
        <v>138</v>
      </c>
      <c r="F44" s="197"/>
      <c r="G44" s="197"/>
      <c r="H44" s="48" t="s">
        <v>85</v>
      </c>
      <c r="I44" s="28"/>
      <c r="J44" s="27">
        <v>120</v>
      </c>
      <c r="K44" s="25">
        <f t="shared" si="2"/>
        <v>0</v>
      </c>
    </row>
    <row r="45" spans="1:11" ht="111" customHeight="1">
      <c r="A45" s="40">
        <v>6.12</v>
      </c>
      <c r="B45" s="196" t="s">
        <v>139</v>
      </c>
      <c r="C45" s="196"/>
      <c r="D45" s="196"/>
      <c r="E45" s="197" t="s">
        <v>140</v>
      </c>
      <c r="F45" s="197"/>
      <c r="G45" s="197"/>
      <c r="H45" s="48" t="s">
        <v>85</v>
      </c>
      <c r="I45" s="28"/>
      <c r="J45" s="27">
        <v>90</v>
      </c>
      <c r="K45" s="25">
        <f t="shared" si="2"/>
        <v>0</v>
      </c>
    </row>
    <row r="46" spans="1:11" ht="106.35" customHeight="1">
      <c r="A46" s="40">
        <v>6.13</v>
      </c>
      <c r="B46" s="196" t="s">
        <v>141</v>
      </c>
      <c r="C46" s="196"/>
      <c r="D46" s="196"/>
      <c r="E46" s="197" t="s">
        <v>142</v>
      </c>
      <c r="F46" s="197"/>
      <c r="G46" s="197"/>
      <c r="H46" s="48" t="s">
        <v>85</v>
      </c>
      <c r="I46" s="28"/>
      <c r="J46" s="27">
        <v>90</v>
      </c>
      <c r="K46" s="25">
        <f t="shared" si="2"/>
        <v>0</v>
      </c>
    </row>
    <row r="47" spans="1:11" ht="97.35" customHeight="1">
      <c r="A47" s="40">
        <v>6.14</v>
      </c>
      <c r="B47" s="196" t="s">
        <v>143</v>
      </c>
      <c r="C47" s="196"/>
      <c r="D47" s="196"/>
      <c r="E47" s="212" t="s">
        <v>144</v>
      </c>
      <c r="F47" s="212"/>
      <c r="G47" s="212"/>
      <c r="H47" s="48" t="s">
        <v>85</v>
      </c>
      <c r="I47" s="28"/>
      <c r="J47" s="27">
        <v>220</v>
      </c>
      <c r="K47" s="25">
        <f t="shared" si="2"/>
        <v>0</v>
      </c>
    </row>
    <row r="48" spans="1:11" ht="113.45" customHeight="1">
      <c r="A48" s="40">
        <v>6.15</v>
      </c>
      <c r="B48" s="196" t="s">
        <v>145</v>
      </c>
      <c r="C48" s="196"/>
      <c r="D48" s="196"/>
      <c r="E48" s="197" t="s">
        <v>146</v>
      </c>
      <c r="F48" s="197"/>
      <c r="G48" s="197"/>
      <c r="H48" s="48" t="s">
        <v>85</v>
      </c>
      <c r="I48" s="28"/>
      <c r="J48" s="27">
        <v>120</v>
      </c>
      <c r="K48" s="25">
        <f t="shared" si="2"/>
        <v>0</v>
      </c>
    </row>
    <row r="49" spans="1:11" ht="97.5" customHeight="1">
      <c r="A49" s="40">
        <v>6.16</v>
      </c>
      <c r="B49" s="196" t="s">
        <v>147</v>
      </c>
      <c r="C49" s="196"/>
      <c r="D49" s="196"/>
      <c r="E49" s="212" t="s">
        <v>148</v>
      </c>
      <c r="F49" s="212"/>
      <c r="G49" s="212"/>
      <c r="H49" s="48" t="s">
        <v>85</v>
      </c>
      <c r="I49" s="28"/>
      <c r="J49" s="27">
        <v>175</v>
      </c>
      <c r="K49" s="25">
        <f t="shared" si="2"/>
        <v>0</v>
      </c>
    </row>
    <row r="50" spans="1:11" ht="110.1" customHeight="1">
      <c r="A50" s="40">
        <v>6.17</v>
      </c>
      <c r="B50" s="196" t="s">
        <v>149</v>
      </c>
      <c r="C50" s="196"/>
      <c r="D50" s="196"/>
      <c r="E50" s="197" t="s">
        <v>150</v>
      </c>
      <c r="F50" s="197"/>
      <c r="G50" s="197"/>
      <c r="H50" s="48" t="s">
        <v>85</v>
      </c>
      <c r="I50" s="28"/>
      <c r="J50" s="27">
        <v>185</v>
      </c>
      <c r="K50" s="25">
        <f t="shared" si="2"/>
        <v>0</v>
      </c>
    </row>
    <row r="51" spans="1:11" ht="138.6" customHeight="1">
      <c r="A51" s="40">
        <v>6.1800000000000104</v>
      </c>
      <c r="B51" s="196" t="s">
        <v>151</v>
      </c>
      <c r="C51" s="196"/>
      <c r="D51" s="196"/>
      <c r="E51" s="197" t="s">
        <v>152</v>
      </c>
      <c r="F51" s="197"/>
      <c r="G51" s="197"/>
      <c r="H51" s="48" t="s">
        <v>153</v>
      </c>
      <c r="I51" s="28"/>
      <c r="J51" s="27">
        <v>120</v>
      </c>
      <c r="K51" s="25">
        <f t="shared" si="2"/>
        <v>0</v>
      </c>
    </row>
    <row r="52" spans="1:11" ht="31.5" customHeight="1">
      <c r="A52" s="94">
        <v>7</v>
      </c>
      <c r="B52" s="248" t="s">
        <v>154</v>
      </c>
      <c r="C52" s="249"/>
      <c r="D52" s="250"/>
      <c r="E52" s="251" t="s">
        <v>155</v>
      </c>
      <c r="F52" s="251"/>
      <c r="G52" s="251"/>
      <c r="H52" s="51"/>
      <c r="I52" s="32"/>
      <c r="J52" s="32"/>
      <c r="K52" s="33"/>
    </row>
    <row r="53" spans="1:11" ht="113.25" customHeight="1">
      <c r="A53" s="14">
        <v>7.1</v>
      </c>
      <c r="B53" s="196" t="s">
        <v>156</v>
      </c>
      <c r="C53" s="196"/>
      <c r="D53" s="196"/>
      <c r="E53" s="197" t="s">
        <v>157</v>
      </c>
      <c r="F53" s="197"/>
      <c r="G53" s="197"/>
      <c r="H53" s="48"/>
      <c r="I53" s="28"/>
      <c r="J53" s="27">
        <v>25</v>
      </c>
      <c r="K53" s="25">
        <f t="shared" si="2"/>
        <v>0</v>
      </c>
    </row>
    <row r="54" spans="1:11" ht="113.25" customHeight="1">
      <c r="A54" s="14">
        <v>7.2</v>
      </c>
      <c r="B54" s="196" t="s">
        <v>158</v>
      </c>
      <c r="C54" s="196"/>
      <c r="D54" s="196"/>
      <c r="E54" s="212" t="s">
        <v>159</v>
      </c>
      <c r="F54" s="212"/>
      <c r="G54" s="212"/>
      <c r="H54" s="48"/>
      <c r="I54" s="28"/>
      <c r="J54" s="27">
        <v>25</v>
      </c>
      <c r="K54" s="25">
        <f t="shared" si="2"/>
        <v>0</v>
      </c>
    </row>
    <row r="55" spans="1:11" ht="31.5" customHeight="1" thickBot="1">
      <c r="A55" s="94">
        <v>8</v>
      </c>
      <c r="B55" s="248" t="s">
        <v>160</v>
      </c>
      <c r="C55" s="249"/>
      <c r="D55" s="250"/>
      <c r="E55" s="251" t="s">
        <v>161</v>
      </c>
      <c r="F55" s="251"/>
      <c r="G55" s="251"/>
      <c r="H55" s="51"/>
      <c r="I55" s="32"/>
      <c r="J55" s="32"/>
      <c r="K55" s="33"/>
    </row>
    <row r="56" spans="1:11" ht="127.5" customHeight="1" thickBot="1">
      <c r="A56" s="42">
        <v>8.1</v>
      </c>
      <c r="B56" s="252" t="s">
        <v>162</v>
      </c>
      <c r="C56" s="253"/>
      <c r="D56" s="254"/>
      <c r="E56" s="255" t="s">
        <v>163</v>
      </c>
      <c r="F56" s="256"/>
      <c r="G56" s="257"/>
      <c r="H56" s="52" t="s">
        <v>85</v>
      </c>
      <c r="I56" s="43"/>
      <c r="J56" s="44">
        <v>50</v>
      </c>
      <c r="K56" s="45">
        <f t="shared" ref="K56:K67" si="3">I56*J56</f>
        <v>0</v>
      </c>
    </row>
    <row r="57" spans="1:11" ht="124.5" customHeight="1" thickBot="1">
      <c r="A57" s="14">
        <v>8.1999999999999993</v>
      </c>
      <c r="B57" s="220" t="s">
        <v>164</v>
      </c>
      <c r="C57" s="220"/>
      <c r="D57" s="220"/>
      <c r="E57" s="221" t="s">
        <v>165</v>
      </c>
      <c r="F57" s="221"/>
      <c r="G57" s="221"/>
      <c r="H57" s="48" t="s">
        <v>85</v>
      </c>
      <c r="I57" s="43"/>
      <c r="J57" s="44">
        <v>10</v>
      </c>
      <c r="K57" s="45">
        <f t="shared" si="3"/>
        <v>0</v>
      </c>
    </row>
    <row r="58" spans="1:11" ht="120" customHeight="1">
      <c r="A58" s="42">
        <v>8.3000000000000007</v>
      </c>
      <c r="B58" s="224" t="s">
        <v>164</v>
      </c>
      <c r="C58" s="224"/>
      <c r="D58" s="224"/>
      <c r="E58" s="225" t="s">
        <v>166</v>
      </c>
      <c r="F58" s="225"/>
      <c r="G58" s="225"/>
      <c r="H58" s="49" t="s">
        <v>85</v>
      </c>
      <c r="I58" s="43"/>
      <c r="J58" s="44">
        <v>10</v>
      </c>
      <c r="K58" s="45">
        <f t="shared" si="3"/>
        <v>0</v>
      </c>
    </row>
    <row r="59" spans="1:11" ht="150" customHeight="1" thickBot="1">
      <c r="A59" s="14">
        <v>8.4</v>
      </c>
      <c r="B59" s="220" t="s">
        <v>167</v>
      </c>
      <c r="C59" s="220"/>
      <c r="D59" s="220"/>
      <c r="E59" s="221" t="s">
        <v>168</v>
      </c>
      <c r="F59" s="221"/>
      <c r="G59" s="221"/>
      <c r="H59" s="48" t="s">
        <v>85</v>
      </c>
      <c r="I59" s="28"/>
      <c r="J59" s="27">
        <v>30</v>
      </c>
      <c r="K59" s="45">
        <f t="shared" si="3"/>
        <v>0</v>
      </c>
    </row>
    <row r="60" spans="1:11" ht="148.5" customHeight="1">
      <c r="A60" s="42">
        <v>8.5</v>
      </c>
      <c r="B60" s="220" t="s">
        <v>169</v>
      </c>
      <c r="C60" s="220"/>
      <c r="D60" s="220"/>
      <c r="E60" s="221" t="s">
        <v>170</v>
      </c>
      <c r="F60" s="221"/>
      <c r="G60" s="221"/>
      <c r="H60" s="48" t="s">
        <v>85</v>
      </c>
      <c r="I60" s="28"/>
      <c r="J60" s="27">
        <v>45</v>
      </c>
      <c r="K60" s="25">
        <f t="shared" si="3"/>
        <v>0</v>
      </c>
    </row>
    <row r="61" spans="1:11" ht="172.5" customHeight="1" thickBot="1">
      <c r="A61" s="14">
        <v>8.6</v>
      </c>
      <c r="B61" s="220" t="s">
        <v>171</v>
      </c>
      <c r="C61" s="220"/>
      <c r="D61" s="220"/>
      <c r="E61" s="221" t="s">
        <v>172</v>
      </c>
      <c r="F61" s="221"/>
      <c r="G61" s="221"/>
      <c r="H61" s="48" t="s">
        <v>85</v>
      </c>
      <c r="I61" s="28"/>
      <c r="J61" s="27">
        <v>60</v>
      </c>
      <c r="K61" s="25">
        <f t="shared" si="3"/>
        <v>0</v>
      </c>
    </row>
    <row r="62" spans="1:11" ht="150" customHeight="1">
      <c r="A62" s="42">
        <v>8.6999999999999993</v>
      </c>
      <c r="B62" s="220" t="s">
        <v>173</v>
      </c>
      <c r="C62" s="220"/>
      <c r="D62" s="220"/>
      <c r="E62" s="221" t="s">
        <v>174</v>
      </c>
      <c r="F62" s="221"/>
      <c r="G62" s="221"/>
      <c r="H62" s="48" t="s">
        <v>85</v>
      </c>
      <c r="I62" s="28"/>
      <c r="J62" s="27">
        <v>50</v>
      </c>
      <c r="K62" s="25">
        <f t="shared" si="3"/>
        <v>0</v>
      </c>
    </row>
    <row r="63" spans="1:11" ht="195.75" customHeight="1" thickBot="1">
      <c r="A63" s="14">
        <v>8.8000000000000007</v>
      </c>
      <c r="B63" s="220" t="s">
        <v>175</v>
      </c>
      <c r="C63" s="220"/>
      <c r="D63" s="220"/>
      <c r="E63" s="221" t="s">
        <v>176</v>
      </c>
      <c r="F63" s="221"/>
      <c r="G63" s="221"/>
      <c r="H63" s="48" t="s">
        <v>85</v>
      </c>
      <c r="I63" s="28"/>
      <c r="J63" s="27">
        <v>75</v>
      </c>
      <c r="K63" s="25">
        <f t="shared" si="3"/>
        <v>0</v>
      </c>
    </row>
    <row r="64" spans="1:11" ht="150" customHeight="1">
      <c r="A64" s="42">
        <v>8.9</v>
      </c>
      <c r="B64" s="220" t="s">
        <v>177</v>
      </c>
      <c r="C64" s="220"/>
      <c r="D64" s="220"/>
      <c r="E64" s="221" t="s">
        <v>178</v>
      </c>
      <c r="F64" s="221"/>
      <c r="G64" s="221"/>
      <c r="H64" s="48" t="s">
        <v>72</v>
      </c>
      <c r="I64" s="28"/>
      <c r="J64" s="27">
        <v>5</v>
      </c>
      <c r="K64" s="25">
        <f t="shared" si="3"/>
        <v>0</v>
      </c>
    </row>
    <row r="65" spans="1:11" ht="129" hidden="1" customHeight="1">
      <c r="A65" s="40">
        <v>8.1</v>
      </c>
      <c r="B65" s="220" t="s">
        <v>179</v>
      </c>
      <c r="C65" s="220"/>
      <c r="D65" s="220"/>
      <c r="E65" s="221" t="s">
        <v>180</v>
      </c>
      <c r="F65" s="221"/>
      <c r="G65" s="221"/>
      <c r="H65" s="48" t="s">
        <v>72</v>
      </c>
      <c r="I65" s="28">
        <v>0</v>
      </c>
      <c r="J65" s="27">
        <v>4</v>
      </c>
      <c r="K65" s="25">
        <f t="shared" si="3"/>
        <v>0</v>
      </c>
    </row>
    <row r="66" spans="1:11" ht="121.5" hidden="1" customHeight="1">
      <c r="A66" s="40">
        <v>8.11</v>
      </c>
      <c r="B66" s="220" t="s">
        <v>181</v>
      </c>
      <c r="C66" s="220"/>
      <c r="D66" s="220"/>
      <c r="E66" s="221" t="s">
        <v>182</v>
      </c>
      <c r="F66" s="221"/>
      <c r="G66" s="221"/>
      <c r="H66" s="48" t="s">
        <v>72</v>
      </c>
      <c r="I66" s="28">
        <v>0</v>
      </c>
      <c r="J66" s="27">
        <v>6</v>
      </c>
      <c r="K66" s="25">
        <f t="shared" si="3"/>
        <v>0</v>
      </c>
    </row>
    <row r="67" spans="1:11" ht="121.5" hidden="1" customHeight="1">
      <c r="A67" s="40">
        <v>8.1199999999999992</v>
      </c>
      <c r="B67" s="220" t="s">
        <v>183</v>
      </c>
      <c r="C67" s="220"/>
      <c r="D67" s="220"/>
      <c r="E67" s="221" t="s">
        <v>184</v>
      </c>
      <c r="F67" s="221"/>
      <c r="G67" s="221"/>
      <c r="H67" s="48" t="s">
        <v>72</v>
      </c>
      <c r="I67" s="28">
        <v>0</v>
      </c>
      <c r="J67" s="27">
        <v>8</v>
      </c>
      <c r="K67" s="25">
        <f t="shared" si="3"/>
        <v>0</v>
      </c>
    </row>
    <row r="68" spans="1:11" ht="16.5" thickBot="1">
      <c r="A68" s="222"/>
      <c r="B68" s="223"/>
      <c r="C68" s="223"/>
      <c r="D68" s="223"/>
      <c r="E68" s="223"/>
      <c r="F68" s="223"/>
      <c r="G68" s="223"/>
      <c r="H68" s="223"/>
      <c r="I68" s="223"/>
      <c r="J68" s="223"/>
      <c r="K68" s="223"/>
    </row>
    <row r="69" spans="1:11" ht="28.5" customHeight="1" thickBot="1">
      <c r="A69" s="17" t="s">
        <v>185</v>
      </c>
      <c r="B69" s="6"/>
      <c r="C69" s="6"/>
      <c r="D69" s="6"/>
      <c r="E69" s="6"/>
      <c r="F69" s="6"/>
      <c r="G69" s="6"/>
      <c r="H69" s="75"/>
      <c r="I69" s="75">
        <v>1</v>
      </c>
      <c r="J69" s="75"/>
      <c r="K69" s="75">
        <f>SUM(K8:K67)</f>
        <v>1387.5</v>
      </c>
    </row>
  </sheetData>
  <mergeCells count="135">
    <mergeCell ref="I4:K4"/>
    <mergeCell ref="B6:D6"/>
    <mergeCell ref="E6:G6"/>
    <mergeCell ref="A1:K1"/>
    <mergeCell ref="A2:K2"/>
    <mergeCell ref="A3:B3"/>
    <mergeCell ref="C3:D3"/>
    <mergeCell ref="F3:G3"/>
    <mergeCell ref="I3:K3"/>
    <mergeCell ref="B7:D7"/>
    <mergeCell ref="E7:G7"/>
    <mergeCell ref="B8:D8"/>
    <mergeCell ref="E8:G8"/>
    <mergeCell ref="B9:D9"/>
    <mergeCell ref="E9:G9"/>
    <mergeCell ref="A4:B4"/>
    <mergeCell ref="C4:D4"/>
    <mergeCell ref="F4:G4"/>
    <mergeCell ref="B13:D13"/>
    <mergeCell ref="E13:G13"/>
    <mergeCell ref="B14:D14"/>
    <mergeCell ref="E14:G14"/>
    <mergeCell ref="B15:D15"/>
    <mergeCell ref="E15:G15"/>
    <mergeCell ref="B10:D10"/>
    <mergeCell ref="E10:G10"/>
    <mergeCell ref="B11:D11"/>
    <mergeCell ref="E11:G11"/>
    <mergeCell ref="B12:D12"/>
    <mergeCell ref="E12:G12"/>
    <mergeCell ref="B19:D19"/>
    <mergeCell ref="E19:G19"/>
    <mergeCell ref="B20:D20"/>
    <mergeCell ref="E20:G20"/>
    <mergeCell ref="B21:D21"/>
    <mergeCell ref="E21:G21"/>
    <mergeCell ref="B16:D16"/>
    <mergeCell ref="E16:G16"/>
    <mergeCell ref="B17:D17"/>
    <mergeCell ref="E17:G17"/>
    <mergeCell ref="B18:D18"/>
    <mergeCell ref="E18:G18"/>
    <mergeCell ref="B25:D25"/>
    <mergeCell ref="E25:G25"/>
    <mergeCell ref="B26:D26"/>
    <mergeCell ref="E26:G26"/>
    <mergeCell ref="B27:D27"/>
    <mergeCell ref="E27:G27"/>
    <mergeCell ref="B22:D22"/>
    <mergeCell ref="E22:G22"/>
    <mergeCell ref="B23:D23"/>
    <mergeCell ref="E23:G23"/>
    <mergeCell ref="B24:D24"/>
    <mergeCell ref="E24:G24"/>
    <mergeCell ref="B31:D31"/>
    <mergeCell ref="E31:G31"/>
    <mergeCell ref="B32:D32"/>
    <mergeCell ref="E32:G32"/>
    <mergeCell ref="B33:D33"/>
    <mergeCell ref="E33:G33"/>
    <mergeCell ref="B28:D28"/>
    <mergeCell ref="E28:G28"/>
    <mergeCell ref="B29:D29"/>
    <mergeCell ref="E29:G29"/>
    <mergeCell ref="B30:D30"/>
    <mergeCell ref="E30:G30"/>
    <mergeCell ref="B37:D37"/>
    <mergeCell ref="E37:G37"/>
    <mergeCell ref="B38:D38"/>
    <mergeCell ref="E38:G38"/>
    <mergeCell ref="B39:D39"/>
    <mergeCell ref="E39:G39"/>
    <mergeCell ref="B34:D34"/>
    <mergeCell ref="E34:G34"/>
    <mergeCell ref="B35:D35"/>
    <mergeCell ref="E35:G35"/>
    <mergeCell ref="B36:D36"/>
    <mergeCell ref="E36:G36"/>
    <mergeCell ref="B43:D43"/>
    <mergeCell ref="E43:G43"/>
    <mergeCell ref="B44:D44"/>
    <mergeCell ref="E44:G44"/>
    <mergeCell ref="B45:D45"/>
    <mergeCell ref="E45:G45"/>
    <mergeCell ref="B40:D40"/>
    <mergeCell ref="E40:G40"/>
    <mergeCell ref="B41:D41"/>
    <mergeCell ref="E41:G41"/>
    <mergeCell ref="B42:D42"/>
    <mergeCell ref="E42:G42"/>
    <mergeCell ref="B49:D49"/>
    <mergeCell ref="E49:G49"/>
    <mergeCell ref="B50:D50"/>
    <mergeCell ref="E50:G50"/>
    <mergeCell ref="B51:D51"/>
    <mergeCell ref="E51:G51"/>
    <mergeCell ref="B46:D46"/>
    <mergeCell ref="E46:G46"/>
    <mergeCell ref="B47:D47"/>
    <mergeCell ref="E47:G47"/>
    <mergeCell ref="B48:D48"/>
    <mergeCell ref="E48:G48"/>
    <mergeCell ref="B55:D55"/>
    <mergeCell ref="E55:G55"/>
    <mergeCell ref="B56:D56"/>
    <mergeCell ref="E56:G56"/>
    <mergeCell ref="B57:D57"/>
    <mergeCell ref="E57:G57"/>
    <mergeCell ref="B52:D52"/>
    <mergeCell ref="E52:G52"/>
    <mergeCell ref="B53:D53"/>
    <mergeCell ref="E53:G53"/>
    <mergeCell ref="B54:D54"/>
    <mergeCell ref="E54:G54"/>
    <mergeCell ref="B61:D61"/>
    <mergeCell ref="E61:G61"/>
    <mergeCell ref="B62:D62"/>
    <mergeCell ref="E62:G62"/>
    <mergeCell ref="B63:D63"/>
    <mergeCell ref="E63:G63"/>
    <mergeCell ref="B58:D58"/>
    <mergeCell ref="E58:G58"/>
    <mergeCell ref="B59:D59"/>
    <mergeCell ref="E59:G59"/>
    <mergeCell ref="B60:D60"/>
    <mergeCell ref="E60:G60"/>
    <mergeCell ref="B67:D67"/>
    <mergeCell ref="E67:G67"/>
    <mergeCell ref="A68:K68"/>
    <mergeCell ref="B64:D64"/>
    <mergeCell ref="E64:G64"/>
    <mergeCell ref="B65:D65"/>
    <mergeCell ref="E65:G65"/>
    <mergeCell ref="B66:D66"/>
    <mergeCell ref="E66:G66"/>
  </mergeCells>
  <printOptions horizontalCentered="1" verticalCentered="1"/>
  <pageMargins left="0" right="0" top="0" bottom="0" header="0" footer="0"/>
  <pageSetup scale="70"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7">
    <tabColor theme="7"/>
  </sheetPr>
  <dimension ref="A1:K69"/>
  <sheetViews>
    <sheetView view="pageBreakPreview" zoomScale="80" zoomScaleNormal="50" zoomScaleSheetLayoutView="80" workbookViewId="0">
      <selection activeCell="E8" sqref="E8:G8"/>
    </sheetView>
  </sheetViews>
  <sheetFormatPr defaultRowHeight="21"/>
  <cols>
    <col min="1" max="1" width="6.42578125" style="18" customWidth="1"/>
    <col min="2" max="2" width="18.85546875" style="1" customWidth="1"/>
    <col min="3" max="3" width="11.85546875" style="1" customWidth="1"/>
    <col min="4" max="4" width="21.5703125" style="1" customWidth="1"/>
    <col min="5" max="5" width="19.42578125" style="1" customWidth="1"/>
    <col min="6" max="6" width="12.85546875" style="1" customWidth="1"/>
    <col min="7" max="7" width="10.5703125" style="1" customWidth="1"/>
    <col min="8" max="8" width="12" style="7" customWidth="1"/>
    <col min="9" max="9" width="10.85546875" style="1" customWidth="1"/>
    <col min="10" max="10" width="10.42578125" style="1" customWidth="1"/>
    <col min="11" max="11" width="13.42578125" style="1" customWidth="1"/>
  </cols>
  <sheetData>
    <row r="1" spans="1:11" ht="79.5" customHeight="1">
      <c r="A1" s="165" t="s">
        <v>0</v>
      </c>
      <c r="B1" s="165"/>
      <c r="C1" s="165"/>
      <c r="D1" s="165"/>
      <c r="E1" s="165"/>
      <c r="F1" s="165"/>
      <c r="G1" s="165"/>
      <c r="H1" s="165"/>
      <c r="I1" s="165"/>
      <c r="J1" s="165"/>
      <c r="K1" s="165"/>
    </row>
    <row r="2" spans="1:11" ht="33.75" customHeight="1">
      <c r="A2" s="166" t="s">
        <v>41</v>
      </c>
      <c r="B2" s="166"/>
      <c r="C2" s="166"/>
      <c r="D2" s="166"/>
      <c r="E2" s="166"/>
      <c r="F2" s="166"/>
      <c r="G2" s="166"/>
      <c r="H2" s="166"/>
      <c r="I2" s="166"/>
      <c r="J2" s="166"/>
      <c r="K2" s="166"/>
    </row>
    <row r="3" spans="1:11" ht="34.5" customHeight="1">
      <c r="A3" s="264" t="s">
        <v>213</v>
      </c>
      <c r="B3" s="265"/>
      <c r="C3" s="266" t="s">
        <v>225</v>
      </c>
      <c r="D3" s="267"/>
      <c r="E3" s="37" t="s">
        <v>44</v>
      </c>
      <c r="F3" s="266" t="s">
        <v>45</v>
      </c>
      <c r="G3" s="270"/>
      <c r="H3" s="35" t="s">
        <v>46</v>
      </c>
      <c r="I3" s="266" t="s">
        <v>222</v>
      </c>
      <c r="J3" s="270"/>
      <c r="K3" s="267"/>
    </row>
    <row r="4" spans="1:11" ht="39.75" customHeight="1">
      <c r="A4" s="264" t="s">
        <v>215</v>
      </c>
      <c r="B4" s="265"/>
      <c r="C4" s="266">
        <v>109</v>
      </c>
      <c r="D4" s="267"/>
      <c r="E4" s="38" t="s">
        <v>49</v>
      </c>
      <c r="F4" s="273" t="s">
        <v>50</v>
      </c>
      <c r="G4" s="274"/>
      <c r="H4" s="36" t="s">
        <v>216</v>
      </c>
      <c r="I4" s="266">
        <v>22</v>
      </c>
      <c r="J4" s="270"/>
      <c r="K4" s="267"/>
    </row>
    <row r="5" spans="1:11" ht="23.25">
      <c r="A5" s="10"/>
      <c r="B5" s="4"/>
      <c r="C5" s="4"/>
      <c r="D5" s="4"/>
      <c r="E5" s="4"/>
      <c r="F5"/>
      <c r="G5"/>
      <c r="H5" s="8"/>
      <c r="I5" s="5"/>
      <c r="J5" s="2"/>
    </row>
    <row r="6" spans="1:11" ht="31.5" customHeight="1">
      <c r="A6" s="11" t="s">
        <v>52</v>
      </c>
      <c r="B6" s="161" t="s">
        <v>53</v>
      </c>
      <c r="C6" s="162"/>
      <c r="D6" s="163"/>
      <c r="E6" s="164" t="s">
        <v>54</v>
      </c>
      <c r="F6" s="164"/>
      <c r="G6" s="164"/>
      <c r="H6" s="24" t="s">
        <v>55</v>
      </c>
      <c r="I6" s="24" t="s">
        <v>56</v>
      </c>
      <c r="J6" s="24" t="s">
        <v>57</v>
      </c>
      <c r="K6" s="24" t="s">
        <v>58</v>
      </c>
    </row>
    <row r="7" spans="1:11" ht="30" customHeight="1">
      <c r="A7" s="13">
        <v>1</v>
      </c>
      <c r="B7" s="174" t="s">
        <v>59</v>
      </c>
      <c r="C7" s="174"/>
      <c r="D7" s="174"/>
      <c r="E7" s="174" t="s">
        <v>60</v>
      </c>
      <c r="F7" s="174"/>
      <c r="G7" s="174"/>
      <c r="H7" s="9"/>
      <c r="I7" s="3"/>
      <c r="J7" s="3"/>
      <c r="K7" s="3"/>
    </row>
    <row r="8" spans="1:11" ht="116.25" customHeight="1">
      <c r="A8" s="12">
        <v>1.1000000000000001</v>
      </c>
      <c r="B8" s="175" t="s">
        <v>61</v>
      </c>
      <c r="C8" s="176"/>
      <c r="D8" s="177"/>
      <c r="E8" s="178" t="s">
        <v>62</v>
      </c>
      <c r="F8" s="179"/>
      <c r="G8" s="180"/>
      <c r="H8" s="46" t="s">
        <v>63</v>
      </c>
      <c r="I8" s="28"/>
      <c r="J8" s="27">
        <v>15</v>
      </c>
      <c r="K8" s="25">
        <f>J8*I8</f>
        <v>0</v>
      </c>
    </row>
    <row r="9" spans="1:11" ht="126.75" customHeight="1">
      <c r="A9" s="12">
        <v>1.2</v>
      </c>
      <c r="B9" s="196" t="s">
        <v>64</v>
      </c>
      <c r="C9" s="196"/>
      <c r="D9" s="196"/>
      <c r="E9" s="197" t="s">
        <v>65</v>
      </c>
      <c r="F9" s="197"/>
      <c r="G9" s="197"/>
      <c r="H9" s="46" t="s">
        <v>63</v>
      </c>
      <c r="I9" s="28"/>
      <c r="J9" s="27">
        <v>15</v>
      </c>
      <c r="K9" s="25">
        <f>J9*I9</f>
        <v>0</v>
      </c>
    </row>
    <row r="10" spans="1:11" ht="25.5" customHeight="1">
      <c r="A10" s="90">
        <v>2</v>
      </c>
      <c r="B10" s="262" t="s">
        <v>66</v>
      </c>
      <c r="C10" s="262"/>
      <c r="D10" s="262"/>
      <c r="E10" s="262" t="s">
        <v>67</v>
      </c>
      <c r="F10" s="262"/>
      <c r="G10" s="262"/>
      <c r="H10" s="47"/>
      <c r="I10" s="9"/>
      <c r="J10" s="26"/>
      <c r="K10" s="26"/>
    </row>
    <row r="11" spans="1:11" ht="101.25" customHeight="1">
      <c r="A11" s="12">
        <v>2.1</v>
      </c>
      <c r="B11" s="175" t="s">
        <v>68</v>
      </c>
      <c r="C11" s="176"/>
      <c r="D11" s="177"/>
      <c r="E11" s="178" t="s">
        <v>69</v>
      </c>
      <c r="F11" s="179"/>
      <c r="G11" s="180"/>
      <c r="H11" s="46" t="s">
        <v>63</v>
      </c>
      <c r="I11" s="28">
        <v>25</v>
      </c>
      <c r="J11" s="27">
        <v>4</v>
      </c>
      <c r="K11" s="25">
        <f t="shared" ref="K11:K16" si="0">J11*I11</f>
        <v>100</v>
      </c>
    </row>
    <row r="12" spans="1:11" ht="104.25" customHeight="1">
      <c r="A12" s="14">
        <v>2.2000000000000002</v>
      </c>
      <c r="B12" s="175" t="s">
        <v>70</v>
      </c>
      <c r="C12" s="176"/>
      <c r="D12" s="177"/>
      <c r="E12" s="178" t="s">
        <v>71</v>
      </c>
      <c r="F12" s="179"/>
      <c r="G12" s="180"/>
      <c r="H12" s="48" t="s">
        <v>72</v>
      </c>
      <c r="I12" s="28"/>
      <c r="J12" s="27">
        <v>8</v>
      </c>
      <c r="K12" s="25">
        <f t="shared" si="0"/>
        <v>0</v>
      </c>
    </row>
    <row r="13" spans="1:11" ht="93" customHeight="1">
      <c r="A13" s="14">
        <v>2.2999999999999998</v>
      </c>
      <c r="B13" s="175" t="s">
        <v>73</v>
      </c>
      <c r="C13" s="176"/>
      <c r="D13" s="177"/>
      <c r="E13" s="178" t="s">
        <v>74</v>
      </c>
      <c r="F13" s="179"/>
      <c r="G13" s="180"/>
      <c r="H13" s="48" t="s">
        <v>72</v>
      </c>
      <c r="I13" s="28">
        <v>35</v>
      </c>
      <c r="J13" s="27">
        <v>11</v>
      </c>
      <c r="K13" s="25">
        <f t="shared" si="0"/>
        <v>385</v>
      </c>
    </row>
    <row r="14" spans="1:11" ht="157.5" customHeight="1">
      <c r="A14" s="14">
        <v>2.4</v>
      </c>
      <c r="B14" s="175" t="s">
        <v>75</v>
      </c>
      <c r="C14" s="176"/>
      <c r="D14" s="177"/>
      <c r="E14" s="178" t="s">
        <v>76</v>
      </c>
      <c r="F14" s="179"/>
      <c r="G14" s="180"/>
      <c r="H14" s="46" t="s">
        <v>63</v>
      </c>
      <c r="I14" s="28">
        <v>25</v>
      </c>
      <c r="J14" s="27">
        <v>15</v>
      </c>
      <c r="K14" s="25">
        <f t="shared" si="0"/>
        <v>375</v>
      </c>
    </row>
    <row r="15" spans="1:11" ht="84" customHeight="1">
      <c r="A15" s="12">
        <v>2.5</v>
      </c>
      <c r="B15" s="175" t="s">
        <v>77</v>
      </c>
      <c r="C15" s="176"/>
      <c r="D15" s="177"/>
      <c r="E15" s="178" t="s">
        <v>78</v>
      </c>
      <c r="F15" s="179"/>
      <c r="G15" s="180"/>
      <c r="H15" s="46" t="s">
        <v>63</v>
      </c>
      <c r="I15" s="28"/>
      <c r="J15" s="27">
        <v>18</v>
      </c>
      <c r="K15" s="25">
        <f t="shared" si="0"/>
        <v>0</v>
      </c>
    </row>
    <row r="16" spans="1:11" ht="131.44999999999999" customHeight="1">
      <c r="A16" s="14">
        <v>2.6</v>
      </c>
      <c r="B16" s="175" t="s">
        <v>79</v>
      </c>
      <c r="C16" s="176"/>
      <c r="D16" s="177"/>
      <c r="E16" s="178" t="s">
        <v>80</v>
      </c>
      <c r="F16" s="179"/>
      <c r="G16" s="180"/>
      <c r="H16" s="46" t="s">
        <v>63</v>
      </c>
      <c r="I16" s="28"/>
      <c r="J16" s="27">
        <v>10</v>
      </c>
      <c r="K16" s="25">
        <f t="shared" si="0"/>
        <v>0</v>
      </c>
    </row>
    <row r="17" spans="1:11" ht="30" customHeight="1">
      <c r="A17" s="91">
        <v>3</v>
      </c>
      <c r="B17" s="263" t="s">
        <v>81</v>
      </c>
      <c r="C17" s="263"/>
      <c r="D17" s="263"/>
      <c r="E17" s="262" t="s">
        <v>82</v>
      </c>
      <c r="F17" s="262"/>
      <c r="G17" s="262"/>
      <c r="H17" s="47"/>
      <c r="I17" s="29"/>
      <c r="J17" s="26"/>
      <c r="K17" s="26"/>
    </row>
    <row r="18" spans="1:11" ht="90" customHeight="1">
      <c r="A18" s="12">
        <v>3.1</v>
      </c>
      <c r="B18" s="175" t="s">
        <v>83</v>
      </c>
      <c r="C18" s="176"/>
      <c r="D18" s="177"/>
      <c r="E18" s="178" t="s">
        <v>84</v>
      </c>
      <c r="F18" s="179"/>
      <c r="G18" s="180"/>
      <c r="H18" s="46" t="s">
        <v>85</v>
      </c>
      <c r="I18" s="28"/>
      <c r="J18" s="27">
        <v>50</v>
      </c>
      <c r="K18" s="25">
        <f t="shared" ref="K18:K23" si="1">J18*I18</f>
        <v>0</v>
      </c>
    </row>
    <row r="19" spans="1:11" ht="108.6" customHeight="1">
      <c r="A19" s="12">
        <v>3.2</v>
      </c>
      <c r="B19" s="175" t="s">
        <v>86</v>
      </c>
      <c r="C19" s="176"/>
      <c r="D19" s="177"/>
      <c r="E19" s="178" t="s">
        <v>87</v>
      </c>
      <c r="F19" s="179"/>
      <c r="G19" s="180"/>
      <c r="H19" s="46" t="s">
        <v>63</v>
      </c>
      <c r="I19" s="28"/>
      <c r="J19" s="27">
        <v>10</v>
      </c>
      <c r="K19" s="25">
        <f t="shared" si="1"/>
        <v>0</v>
      </c>
    </row>
    <row r="20" spans="1:11" ht="116.1" customHeight="1">
      <c r="A20" s="12">
        <v>3.3</v>
      </c>
      <c r="B20" s="175" t="s">
        <v>88</v>
      </c>
      <c r="C20" s="176"/>
      <c r="D20" s="177"/>
      <c r="E20" s="178" t="s">
        <v>89</v>
      </c>
      <c r="F20" s="179"/>
      <c r="G20" s="180"/>
      <c r="H20" s="46" t="s">
        <v>63</v>
      </c>
      <c r="I20" s="28"/>
      <c r="J20" s="27">
        <v>60</v>
      </c>
      <c r="K20" s="25">
        <f t="shared" si="1"/>
        <v>0</v>
      </c>
    </row>
    <row r="21" spans="1:11" ht="91.5" customHeight="1">
      <c r="A21" s="34">
        <v>3.4</v>
      </c>
      <c r="B21" s="175" t="s">
        <v>90</v>
      </c>
      <c r="C21" s="176"/>
      <c r="D21" s="177"/>
      <c r="E21" s="178" t="s">
        <v>91</v>
      </c>
      <c r="F21" s="179"/>
      <c r="G21" s="180"/>
      <c r="H21" s="48" t="s">
        <v>85</v>
      </c>
      <c r="I21" s="28"/>
      <c r="J21" s="27">
        <v>25</v>
      </c>
      <c r="K21" s="25">
        <f t="shared" si="1"/>
        <v>0</v>
      </c>
    </row>
    <row r="22" spans="1:11" ht="119.1" customHeight="1">
      <c r="A22" s="34">
        <v>3.5</v>
      </c>
      <c r="B22" s="175" t="s">
        <v>92</v>
      </c>
      <c r="C22" s="176"/>
      <c r="D22" s="177"/>
      <c r="E22" s="178" t="s">
        <v>93</v>
      </c>
      <c r="F22" s="179"/>
      <c r="G22" s="180"/>
      <c r="H22" s="46" t="s">
        <v>63</v>
      </c>
      <c r="I22" s="28"/>
      <c r="J22" s="27">
        <v>50</v>
      </c>
      <c r="K22" s="25">
        <f t="shared" si="1"/>
        <v>0</v>
      </c>
    </row>
    <row r="23" spans="1:11" ht="91.5" customHeight="1">
      <c r="A23" s="34">
        <v>3.6</v>
      </c>
      <c r="B23" s="175" t="s">
        <v>94</v>
      </c>
      <c r="C23" s="176"/>
      <c r="D23" s="177"/>
      <c r="E23" s="178" t="s">
        <v>95</v>
      </c>
      <c r="F23" s="179"/>
      <c r="G23" s="180"/>
      <c r="H23" s="48" t="s">
        <v>85</v>
      </c>
      <c r="I23" s="28"/>
      <c r="J23" s="27">
        <v>25</v>
      </c>
      <c r="K23" s="25">
        <f t="shared" si="1"/>
        <v>0</v>
      </c>
    </row>
    <row r="24" spans="1:11" ht="28.5" customHeight="1">
      <c r="A24" s="92">
        <v>4</v>
      </c>
      <c r="B24" s="262" t="s">
        <v>96</v>
      </c>
      <c r="C24" s="262"/>
      <c r="D24" s="262"/>
      <c r="E24" s="262" t="s">
        <v>97</v>
      </c>
      <c r="F24" s="262"/>
      <c r="G24" s="262"/>
      <c r="H24" s="47"/>
      <c r="I24" s="29"/>
      <c r="J24" s="26"/>
      <c r="K24" s="26"/>
    </row>
    <row r="25" spans="1:11" ht="148.5" customHeight="1">
      <c r="A25" s="12">
        <v>4.0999999999999996</v>
      </c>
      <c r="B25" s="175" t="s">
        <v>98</v>
      </c>
      <c r="C25" s="176"/>
      <c r="D25" s="177"/>
      <c r="E25" s="178" t="s">
        <v>99</v>
      </c>
      <c r="F25" s="179"/>
      <c r="G25" s="180"/>
      <c r="H25" s="46" t="s">
        <v>63</v>
      </c>
      <c r="I25" s="28"/>
      <c r="J25" s="27">
        <v>110</v>
      </c>
      <c r="K25" s="25">
        <f>J25*I25</f>
        <v>0</v>
      </c>
    </row>
    <row r="26" spans="1:11" ht="112.5" customHeight="1">
      <c r="A26" s="14">
        <v>4.2</v>
      </c>
      <c r="B26" s="175" t="s">
        <v>100</v>
      </c>
      <c r="C26" s="176"/>
      <c r="D26" s="177"/>
      <c r="E26" s="178" t="s">
        <v>101</v>
      </c>
      <c r="F26" s="179"/>
      <c r="G26" s="180"/>
      <c r="H26" s="46" t="s">
        <v>63</v>
      </c>
      <c r="I26" s="28"/>
      <c r="J26" s="27">
        <v>90</v>
      </c>
      <c r="K26" s="25">
        <f>J26*I26</f>
        <v>0</v>
      </c>
    </row>
    <row r="27" spans="1:11" ht="89.1" customHeight="1">
      <c r="A27" s="12">
        <v>4.3</v>
      </c>
      <c r="B27" s="175" t="s">
        <v>102</v>
      </c>
      <c r="C27" s="176"/>
      <c r="D27" s="177"/>
      <c r="E27" s="178" t="s">
        <v>103</v>
      </c>
      <c r="F27" s="179"/>
      <c r="G27" s="180"/>
      <c r="H27" s="46" t="s">
        <v>63</v>
      </c>
      <c r="I27" s="28"/>
      <c r="J27" s="27">
        <v>90</v>
      </c>
      <c r="K27" s="25">
        <f>J27*I27</f>
        <v>0</v>
      </c>
    </row>
    <row r="28" spans="1:11" ht="97.5" customHeight="1">
      <c r="A28" s="14">
        <v>4.4000000000000004</v>
      </c>
      <c r="B28" s="175" t="s">
        <v>104</v>
      </c>
      <c r="C28" s="176"/>
      <c r="D28" s="177"/>
      <c r="E28" s="178" t="s">
        <v>105</v>
      </c>
      <c r="F28" s="179"/>
      <c r="G28" s="180"/>
      <c r="H28" s="49" t="s">
        <v>106</v>
      </c>
      <c r="I28" s="28"/>
      <c r="J28" s="27">
        <v>8</v>
      </c>
      <c r="K28" s="25">
        <f>J28*I28</f>
        <v>0</v>
      </c>
    </row>
    <row r="29" spans="1:11" ht="137.25" customHeight="1">
      <c r="A29" s="14">
        <v>4.5</v>
      </c>
      <c r="B29" s="175" t="s">
        <v>107</v>
      </c>
      <c r="C29" s="176"/>
      <c r="D29" s="177"/>
      <c r="E29" s="178" t="s">
        <v>108</v>
      </c>
      <c r="F29" s="179"/>
      <c r="G29" s="180"/>
      <c r="H29" s="49" t="s">
        <v>106</v>
      </c>
      <c r="I29" s="28"/>
      <c r="J29" s="27">
        <v>35</v>
      </c>
      <c r="K29" s="25">
        <f>J29*I29</f>
        <v>0</v>
      </c>
    </row>
    <row r="30" spans="1:11" ht="33" customHeight="1">
      <c r="A30" s="92">
        <v>5</v>
      </c>
      <c r="B30" s="262" t="s">
        <v>109</v>
      </c>
      <c r="C30" s="262"/>
      <c r="D30" s="262"/>
      <c r="E30" s="262" t="s">
        <v>110</v>
      </c>
      <c r="F30" s="262"/>
      <c r="G30" s="262"/>
      <c r="H30" s="47"/>
      <c r="I30" s="30"/>
      <c r="J30" s="26"/>
      <c r="K30" s="26"/>
    </row>
    <row r="31" spans="1:11" ht="167.25" customHeight="1">
      <c r="A31" s="14">
        <v>5.0999999999999996</v>
      </c>
      <c r="B31" s="196" t="s">
        <v>111</v>
      </c>
      <c r="C31" s="196"/>
      <c r="D31" s="196"/>
      <c r="E31" s="197" t="s">
        <v>112</v>
      </c>
      <c r="F31" s="197"/>
      <c r="G31" s="197"/>
      <c r="H31" s="48" t="s">
        <v>72</v>
      </c>
      <c r="I31" s="28"/>
      <c r="J31" s="27">
        <v>10</v>
      </c>
      <c r="K31" s="25">
        <f>J31*I31</f>
        <v>0</v>
      </c>
    </row>
    <row r="32" spans="1:11" ht="135" customHeight="1">
      <c r="A32" s="14">
        <v>5.2</v>
      </c>
      <c r="B32" s="196" t="s">
        <v>113</v>
      </c>
      <c r="C32" s="196"/>
      <c r="D32" s="196"/>
      <c r="E32" s="258" t="s">
        <v>114</v>
      </c>
      <c r="F32" s="258"/>
      <c r="G32" s="258"/>
      <c r="H32" s="48" t="s">
        <v>63</v>
      </c>
      <c r="I32" s="28"/>
      <c r="J32" s="27">
        <v>35</v>
      </c>
      <c r="K32" s="25">
        <f>J32*I32</f>
        <v>0</v>
      </c>
    </row>
    <row r="33" spans="1:11" ht="33" customHeight="1">
      <c r="A33" s="93">
        <v>6</v>
      </c>
      <c r="B33" s="259" t="s">
        <v>115</v>
      </c>
      <c r="C33" s="260"/>
      <c r="D33" s="261"/>
      <c r="E33" s="259" t="s">
        <v>116</v>
      </c>
      <c r="F33" s="260"/>
      <c r="G33" s="261"/>
      <c r="H33" s="50"/>
      <c r="I33" s="30"/>
      <c r="J33" s="26"/>
      <c r="K33" s="26"/>
    </row>
    <row r="34" spans="1:11" ht="112.5" customHeight="1">
      <c r="A34" s="12">
        <v>6.1</v>
      </c>
      <c r="B34" s="175" t="s">
        <v>117</v>
      </c>
      <c r="C34" s="176"/>
      <c r="D34" s="177"/>
      <c r="E34" s="178" t="s">
        <v>118</v>
      </c>
      <c r="F34" s="179"/>
      <c r="G34" s="180"/>
      <c r="H34" s="46" t="s">
        <v>85</v>
      </c>
      <c r="I34" s="28"/>
      <c r="J34" s="27">
        <v>200</v>
      </c>
      <c r="K34" s="25">
        <f>J34*I34</f>
        <v>0</v>
      </c>
    </row>
    <row r="35" spans="1:11" ht="113.25" customHeight="1">
      <c r="A35" s="12">
        <v>6.2</v>
      </c>
      <c r="B35" s="175" t="s">
        <v>119</v>
      </c>
      <c r="C35" s="176"/>
      <c r="D35" s="177"/>
      <c r="E35" s="178" t="s">
        <v>120</v>
      </c>
      <c r="F35" s="179"/>
      <c r="G35" s="180"/>
      <c r="H35" s="48" t="s">
        <v>85</v>
      </c>
      <c r="I35" s="28"/>
      <c r="J35" s="27">
        <v>200</v>
      </c>
      <c r="K35" s="25">
        <f>J35*I35</f>
        <v>0</v>
      </c>
    </row>
    <row r="36" spans="1:11" ht="113.25" customHeight="1">
      <c r="A36" s="12">
        <v>6.3</v>
      </c>
      <c r="B36" s="196" t="s">
        <v>121</v>
      </c>
      <c r="C36" s="196"/>
      <c r="D36" s="196"/>
      <c r="E36" s="197" t="s">
        <v>122</v>
      </c>
      <c r="F36" s="197"/>
      <c r="G36" s="197"/>
      <c r="H36" s="48" t="s">
        <v>85</v>
      </c>
      <c r="I36" s="28"/>
      <c r="J36" s="27">
        <v>250</v>
      </c>
      <c r="K36" s="25">
        <f t="shared" ref="K36:K54" si="2">J36*I36</f>
        <v>0</v>
      </c>
    </row>
    <row r="37" spans="1:11" ht="113.25" customHeight="1">
      <c r="A37" s="12">
        <v>6.4</v>
      </c>
      <c r="B37" s="196" t="s">
        <v>123</v>
      </c>
      <c r="C37" s="196"/>
      <c r="D37" s="196"/>
      <c r="E37" s="197" t="s">
        <v>124</v>
      </c>
      <c r="F37" s="197"/>
      <c r="G37" s="197"/>
      <c r="H37" s="48" t="s">
        <v>85</v>
      </c>
      <c r="I37" s="28"/>
      <c r="J37" s="27">
        <v>210</v>
      </c>
      <c r="K37" s="25">
        <f t="shared" si="2"/>
        <v>0</v>
      </c>
    </row>
    <row r="38" spans="1:11" ht="113.25" customHeight="1">
      <c r="A38" s="12">
        <v>6.5</v>
      </c>
      <c r="B38" s="196" t="s">
        <v>125</v>
      </c>
      <c r="C38" s="196"/>
      <c r="D38" s="196"/>
      <c r="E38" s="197" t="s">
        <v>126</v>
      </c>
      <c r="F38" s="197"/>
      <c r="G38" s="197"/>
      <c r="H38" s="48" t="s">
        <v>72</v>
      </c>
      <c r="I38" s="28"/>
      <c r="J38" s="27">
        <v>15</v>
      </c>
      <c r="K38" s="25">
        <f t="shared" si="2"/>
        <v>0</v>
      </c>
    </row>
    <row r="39" spans="1:11" ht="87.75" customHeight="1">
      <c r="A39" s="12">
        <v>6.6</v>
      </c>
      <c r="B39" s="196" t="s">
        <v>127</v>
      </c>
      <c r="C39" s="196"/>
      <c r="D39" s="196"/>
      <c r="E39" s="197" t="s">
        <v>128</v>
      </c>
      <c r="F39" s="197"/>
      <c r="G39" s="197"/>
      <c r="H39" s="48" t="s">
        <v>85</v>
      </c>
      <c r="I39" s="28"/>
      <c r="J39" s="27">
        <v>30</v>
      </c>
      <c r="K39" s="25">
        <f t="shared" si="2"/>
        <v>0</v>
      </c>
    </row>
    <row r="40" spans="1:11" ht="113.25" customHeight="1">
      <c r="A40" s="12">
        <v>6.7</v>
      </c>
      <c r="B40" s="196" t="s">
        <v>129</v>
      </c>
      <c r="C40" s="196"/>
      <c r="D40" s="196"/>
      <c r="E40" s="197" t="s">
        <v>130</v>
      </c>
      <c r="F40" s="197"/>
      <c r="G40" s="197"/>
      <c r="H40" s="48" t="s">
        <v>72</v>
      </c>
      <c r="I40" s="28"/>
      <c r="J40" s="27">
        <v>20</v>
      </c>
      <c r="K40" s="25">
        <f t="shared" si="2"/>
        <v>0</v>
      </c>
    </row>
    <row r="41" spans="1:11" ht="137.1" customHeight="1">
      <c r="A41" s="12">
        <v>6.8</v>
      </c>
      <c r="B41" s="196" t="s">
        <v>131</v>
      </c>
      <c r="C41" s="196"/>
      <c r="D41" s="196"/>
      <c r="E41" s="197" t="s">
        <v>132</v>
      </c>
      <c r="F41" s="197"/>
      <c r="G41" s="197"/>
      <c r="H41" s="48" t="s">
        <v>85</v>
      </c>
      <c r="I41" s="28"/>
      <c r="J41" s="27">
        <v>175</v>
      </c>
      <c r="K41" s="25">
        <f t="shared" si="2"/>
        <v>0</v>
      </c>
    </row>
    <row r="42" spans="1:11" ht="72" customHeight="1">
      <c r="A42" s="12">
        <v>6.9</v>
      </c>
      <c r="B42" s="196" t="s">
        <v>133</v>
      </c>
      <c r="C42" s="196"/>
      <c r="D42" s="196"/>
      <c r="E42" s="197" t="s">
        <v>134</v>
      </c>
      <c r="F42" s="197"/>
      <c r="G42" s="197"/>
      <c r="H42" s="48" t="s">
        <v>85</v>
      </c>
      <c r="I42" s="28"/>
      <c r="J42" s="27">
        <v>35</v>
      </c>
      <c r="K42" s="25">
        <f t="shared" si="2"/>
        <v>0</v>
      </c>
    </row>
    <row r="43" spans="1:11" ht="75" customHeight="1">
      <c r="A43" s="40">
        <v>6.1</v>
      </c>
      <c r="B43" s="196" t="s">
        <v>135</v>
      </c>
      <c r="C43" s="196"/>
      <c r="D43" s="196"/>
      <c r="E43" s="197" t="s">
        <v>136</v>
      </c>
      <c r="F43" s="197"/>
      <c r="G43" s="197"/>
      <c r="H43" s="48" t="s">
        <v>85</v>
      </c>
      <c r="I43" s="28"/>
      <c r="J43" s="27">
        <v>20</v>
      </c>
      <c r="K43" s="25">
        <f t="shared" si="2"/>
        <v>0</v>
      </c>
    </row>
    <row r="44" spans="1:11" ht="57.75" customHeight="1">
      <c r="A44" s="40">
        <v>6.11</v>
      </c>
      <c r="B44" s="196" t="s">
        <v>137</v>
      </c>
      <c r="C44" s="196"/>
      <c r="D44" s="196"/>
      <c r="E44" s="197" t="s">
        <v>138</v>
      </c>
      <c r="F44" s="197"/>
      <c r="G44" s="197"/>
      <c r="H44" s="48" t="s">
        <v>85</v>
      </c>
      <c r="I44" s="28"/>
      <c r="J44" s="27">
        <v>120</v>
      </c>
      <c r="K44" s="25">
        <f t="shared" si="2"/>
        <v>0</v>
      </c>
    </row>
    <row r="45" spans="1:11" ht="111" customHeight="1">
      <c r="A45" s="40">
        <v>6.12</v>
      </c>
      <c r="B45" s="196" t="s">
        <v>139</v>
      </c>
      <c r="C45" s="196"/>
      <c r="D45" s="196"/>
      <c r="E45" s="197" t="s">
        <v>140</v>
      </c>
      <c r="F45" s="197"/>
      <c r="G45" s="197"/>
      <c r="H45" s="48" t="s">
        <v>85</v>
      </c>
      <c r="I45" s="28"/>
      <c r="J45" s="27">
        <v>90</v>
      </c>
      <c r="K45" s="25">
        <f t="shared" si="2"/>
        <v>0</v>
      </c>
    </row>
    <row r="46" spans="1:11" ht="106.35" customHeight="1">
      <c r="A46" s="40">
        <v>6.13</v>
      </c>
      <c r="B46" s="196" t="s">
        <v>141</v>
      </c>
      <c r="C46" s="196"/>
      <c r="D46" s="196"/>
      <c r="E46" s="197" t="s">
        <v>142</v>
      </c>
      <c r="F46" s="197"/>
      <c r="G46" s="197"/>
      <c r="H46" s="48" t="s">
        <v>85</v>
      </c>
      <c r="I46" s="28"/>
      <c r="J46" s="27">
        <v>90</v>
      </c>
      <c r="K46" s="25">
        <f t="shared" si="2"/>
        <v>0</v>
      </c>
    </row>
    <row r="47" spans="1:11" ht="97.35" customHeight="1">
      <c r="A47" s="40">
        <v>6.14</v>
      </c>
      <c r="B47" s="196" t="s">
        <v>143</v>
      </c>
      <c r="C47" s="196"/>
      <c r="D47" s="196"/>
      <c r="E47" s="212" t="s">
        <v>144</v>
      </c>
      <c r="F47" s="212"/>
      <c r="G47" s="212"/>
      <c r="H47" s="48" t="s">
        <v>85</v>
      </c>
      <c r="I47" s="28"/>
      <c r="J47" s="27">
        <v>220</v>
      </c>
      <c r="K47" s="25">
        <f t="shared" si="2"/>
        <v>0</v>
      </c>
    </row>
    <row r="48" spans="1:11" ht="113.45" customHeight="1">
      <c r="A48" s="40">
        <v>6.15</v>
      </c>
      <c r="B48" s="196" t="s">
        <v>145</v>
      </c>
      <c r="C48" s="196"/>
      <c r="D48" s="196"/>
      <c r="E48" s="197" t="s">
        <v>146</v>
      </c>
      <c r="F48" s="197"/>
      <c r="G48" s="197"/>
      <c r="H48" s="48" t="s">
        <v>85</v>
      </c>
      <c r="I48" s="28"/>
      <c r="J48" s="27">
        <v>120</v>
      </c>
      <c r="K48" s="25">
        <f t="shared" si="2"/>
        <v>0</v>
      </c>
    </row>
    <row r="49" spans="1:11" ht="97.5" customHeight="1">
      <c r="A49" s="40">
        <v>6.16</v>
      </c>
      <c r="B49" s="196" t="s">
        <v>147</v>
      </c>
      <c r="C49" s="196"/>
      <c r="D49" s="196"/>
      <c r="E49" s="212" t="s">
        <v>148</v>
      </c>
      <c r="F49" s="212"/>
      <c r="G49" s="212"/>
      <c r="H49" s="48" t="s">
        <v>85</v>
      </c>
      <c r="I49" s="28"/>
      <c r="J49" s="27">
        <v>175</v>
      </c>
      <c r="K49" s="25">
        <f t="shared" si="2"/>
        <v>0</v>
      </c>
    </row>
    <row r="50" spans="1:11" ht="110.1" customHeight="1">
      <c r="A50" s="40">
        <v>6.17</v>
      </c>
      <c r="B50" s="196" t="s">
        <v>149</v>
      </c>
      <c r="C50" s="196"/>
      <c r="D50" s="196"/>
      <c r="E50" s="197" t="s">
        <v>150</v>
      </c>
      <c r="F50" s="197"/>
      <c r="G50" s="197"/>
      <c r="H50" s="48" t="s">
        <v>85</v>
      </c>
      <c r="I50" s="28"/>
      <c r="J50" s="27">
        <v>185</v>
      </c>
      <c r="K50" s="25">
        <f t="shared" si="2"/>
        <v>0</v>
      </c>
    </row>
    <row r="51" spans="1:11" ht="138.6" customHeight="1">
      <c r="A51" s="40">
        <v>6.1800000000000104</v>
      </c>
      <c r="B51" s="196" t="s">
        <v>151</v>
      </c>
      <c r="C51" s="196"/>
      <c r="D51" s="196"/>
      <c r="E51" s="197" t="s">
        <v>152</v>
      </c>
      <c r="F51" s="197"/>
      <c r="G51" s="197"/>
      <c r="H51" s="48" t="s">
        <v>153</v>
      </c>
      <c r="I51" s="28"/>
      <c r="J51" s="27">
        <v>120</v>
      </c>
      <c r="K51" s="25">
        <f t="shared" si="2"/>
        <v>0</v>
      </c>
    </row>
    <row r="52" spans="1:11" ht="31.5" customHeight="1">
      <c r="A52" s="94">
        <v>7</v>
      </c>
      <c r="B52" s="248" t="s">
        <v>154</v>
      </c>
      <c r="C52" s="249"/>
      <c r="D52" s="250"/>
      <c r="E52" s="251" t="s">
        <v>155</v>
      </c>
      <c r="F52" s="251"/>
      <c r="G52" s="251"/>
      <c r="H52" s="51"/>
      <c r="I52" s="32"/>
      <c r="J52" s="32"/>
      <c r="K52" s="33"/>
    </row>
    <row r="53" spans="1:11" ht="113.25" customHeight="1">
      <c r="A53" s="14">
        <v>7.1</v>
      </c>
      <c r="B53" s="196" t="s">
        <v>156</v>
      </c>
      <c r="C53" s="196"/>
      <c r="D53" s="196"/>
      <c r="E53" s="197" t="s">
        <v>157</v>
      </c>
      <c r="F53" s="197"/>
      <c r="G53" s="197"/>
      <c r="H53" s="48"/>
      <c r="I53" s="28"/>
      <c r="J53" s="27">
        <v>25</v>
      </c>
      <c r="K53" s="25">
        <f t="shared" si="2"/>
        <v>0</v>
      </c>
    </row>
    <row r="54" spans="1:11" ht="113.25" customHeight="1">
      <c r="A54" s="14">
        <v>7.2</v>
      </c>
      <c r="B54" s="196" t="s">
        <v>158</v>
      </c>
      <c r="C54" s="196"/>
      <c r="D54" s="196"/>
      <c r="E54" s="212" t="s">
        <v>159</v>
      </c>
      <c r="F54" s="212"/>
      <c r="G54" s="212"/>
      <c r="H54" s="48"/>
      <c r="I54" s="28"/>
      <c r="J54" s="27">
        <v>25</v>
      </c>
      <c r="K54" s="25">
        <f t="shared" si="2"/>
        <v>0</v>
      </c>
    </row>
    <row r="55" spans="1:11" ht="31.5" customHeight="1" thickBot="1">
      <c r="A55" s="94">
        <v>8</v>
      </c>
      <c r="B55" s="248" t="s">
        <v>160</v>
      </c>
      <c r="C55" s="249"/>
      <c r="D55" s="250"/>
      <c r="E55" s="251" t="s">
        <v>161</v>
      </c>
      <c r="F55" s="251"/>
      <c r="G55" s="251"/>
      <c r="H55" s="51"/>
      <c r="I55" s="32"/>
      <c r="J55" s="32"/>
      <c r="K55" s="33"/>
    </row>
    <row r="56" spans="1:11" ht="127.5" customHeight="1" thickBot="1">
      <c r="A56" s="42">
        <v>8.1</v>
      </c>
      <c r="B56" s="252" t="s">
        <v>162</v>
      </c>
      <c r="C56" s="253"/>
      <c r="D56" s="254"/>
      <c r="E56" s="255" t="s">
        <v>163</v>
      </c>
      <c r="F56" s="256"/>
      <c r="G56" s="257"/>
      <c r="H56" s="52" t="s">
        <v>85</v>
      </c>
      <c r="I56" s="43"/>
      <c r="J56" s="44">
        <v>50</v>
      </c>
      <c r="K56" s="45">
        <f t="shared" ref="K56:K67" si="3">I56*J56</f>
        <v>0</v>
      </c>
    </row>
    <row r="57" spans="1:11" ht="124.5" customHeight="1" thickBot="1">
      <c r="A57" s="14">
        <v>8.1999999999999993</v>
      </c>
      <c r="B57" s="220" t="s">
        <v>164</v>
      </c>
      <c r="C57" s="220"/>
      <c r="D57" s="220"/>
      <c r="E57" s="221" t="s">
        <v>165</v>
      </c>
      <c r="F57" s="221"/>
      <c r="G57" s="221"/>
      <c r="H57" s="48" t="s">
        <v>85</v>
      </c>
      <c r="I57" s="43"/>
      <c r="J57" s="44">
        <v>10</v>
      </c>
      <c r="K57" s="45">
        <f t="shared" si="3"/>
        <v>0</v>
      </c>
    </row>
    <row r="58" spans="1:11" ht="120" customHeight="1">
      <c r="A58" s="42">
        <v>8.3000000000000007</v>
      </c>
      <c r="B58" s="224" t="s">
        <v>164</v>
      </c>
      <c r="C58" s="224"/>
      <c r="D58" s="224"/>
      <c r="E58" s="225" t="s">
        <v>166</v>
      </c>
      <c r="F58" s="225"/>
      <c r="G58" s="225"/>
      <c r="H58" s="49" t="s">
        <v>85</v>
      </c>
      <c r="I58" s="43"/>
      <c r="J58" s="44">
        <v>10</v>
      </c>
      <c r="K58" s="45">
        <f t="shared" si="3"/>
        <v>0</v>
      </c>
    </row>
    <row r="59" spans="1:11" ht="150" customHeight="1" thickBot="1">
      <c r="A59" s="14">
        <v>8.4</v>
      </c>
      <c r="B59" s="220" t="s">
        <v>167</v>
      </c>
      <c r="C59" s="220"/>
      <c r="D59" s="220"/>
      <c r="E59" s="221" t="s">
        <v>168</v>
      </c>
      <c r="F59" s="221"/>
      <c r="G59" s="221"/>
      <c r="H59" s="48" t="s">
        <v>85</v>
      </c>
      <c r="I59" s="28"/>
      <c r="J59" s="27">
        <v>30</v>
      </c>
      <c r="K59" s="45">
        <f t="shared" si="3"/>
        <v>0</v>
      </c>
    </row>
    <row r="60" spans="1:11" ht="148.5" customHeight="1">
      <c r="A60" s="42">
        <v>8.5</v>
      </c>
      <c r="B60" s="220" t="s">
        <v>169</v>
      </c>
      <c r="C60" s="220"/>
      <c r="D60" s="220"/>
      <c r="E60" s="221" t="s">
        <v>170</v>
      </c>
      <c r="F60" s="221"/>
      <c r="G60" s="221"/>
      <c r="H60" s="48" t="s">
        <v>85</v>
      </c>
      <c r="I60" s="28"/>
      <c r="J60" s="27">
        <v>45</v>
      </c>
      <c r="K60" s="25">
        <f t="shared" si="3"/>
        <v>0</v>
      </c>
    </row>
    <row r="61" spans="1:11" ht="172.5" customHeight="1" thickBot="1">
      <c r="A61" s="14">
        <v>8.6</v>
      </c>
      <c r="B61" s="220" t="s">
        <v>171</v>
      </c>
      <c r="C61" s="220"/>
      <c r="D61" s="220"/>
      <c r="E61" s="221" t="s">
        <v>172</v>
      </c>
      <c r="F61" s="221"/>
      <c r="G61" s="221"/>
      <c r="H61" s="48" t="s">
        <v>85</v>
      </c>
      <c r="I61" s="28"/>
      <c r="J61" s="27">
        <v>60</v>
      </c>
      <c r="K61" s="25">
        <f t="shared" si="3"/>
        <v>0</v>
      </c>
    </row>
    <row r="62" spans="1:11" ht="150" customHeight="1">
      <c r="A62" s="42">
        <v>8.6999999999999993</v>
      </c>
      <c r="B62" s="220" t="s">
        <v>173</v>
      </c>
      <c r="C62" s="220"/>
      <c r="D62" s="220"/>
      <c r="E62" s="221" t="s">
        <v>174</v>
      </c>
      <c r="F62" s="221"/>
      <c r="G62" s="221"/>
      <c r="H62" s="48" t="s">
        <v>85</v>
      </c>
      <c r="I62" s="28"/>
      <c r="J62" s="27">
        <v>50</v>
      </c>
      <c r="K62" s="25">
        <f t="shared" si="3"/>
        <v>0</v>
      </c>
    </row>
    <row r="63" spans="1:11" ht="195.75" customHeight="1" thickBot="1">
      <c r="A63" s="14">
        <v>8.8000000000000007</v>
      </c>
      <c r="B63" s="220" t="s">
        <v>175</v>
      </c>
      <c r="C63" s="220"/>
      <c r="D63" s="220"/>
      <c r="E63" s="221" t="s">
        <v>176</v>
      </c>
      <c r="F63" s="221"/>
      <c r="G63" s="221"/>
      <c r="H63" s="48" t="s">
        <v>85</v>
      </c>
      <c r="I63" s="28"/>
      <c r="J63" s="27">
        <v>75</v>
      </c>
      <c r="K63" s="25">
        <f t="shared" si="3"/>
        <v>0</v>
      </c>
    </row>
    <row r="64" spans="1:11" ht="150" customHeight="1">
      <c r="A64" s="42">
        <v>8.9</v>
      </c>
      <c r="B64" s="220" t="s">
        <v>177</v>
      </c>
      <c r="C64" s="220"/>
      <c r="D64" s="220"/>
      <c r="E64" s="221" t="s">
        <v>178</v>
      </c>
      <c r="F64" s="221"/>
      <c r="G64" s="221"/>
      <c r="H64" s="48" t="s">
        <v>72</v>
      </c>
      <c r="I64" s="28"/>
      <c r="J64" s="27">
        <v>5</v>
      </c>
      <c r="K64" s="25">
        <f t="shared" si="3"/>
        <v>0</v>
      </c>
    </row>
    <row r="65" spans="1:11" ht="129" hidden="1" customHeight="1">
      <c r="A65" s="40">
        <v>8.1</v>
      </c>
      <c r="B65" s="220" t="s">
        <v>179</v>
      </c>
      <c r="C65" s="220"/>
      <c r="D65" s="220"/>
      <c r="E65" s="221" t="s">
        <v>180</v>
      </c>
      <c r="F65" s="221"/>
      <c r="G65" s="221"/>
      <c r="H65" s="48" t="s">
        <v>72</v>
      </c>
      <c r="I65" s="28">
        <v>0</v>
      </c>
      <c r="J65" s="27">
        <v>4</v>
      </c>
      <c r="K65" s="25">
        <f t="shared" si="3"/>
        <v>0</v>
      </c>
    </row>
    <row r="66" spans="1:11" ht="121.5" hidden="1" customHeight="1">
      <c r="A66" s="40">
        <v>8.11</v>
      </c>
      <c r="B66" s="220" t="s">
        <v>181</v>
      </c>
      <c r="C66" s="220"/>
      <c r="D66" s="220"/>
      <c r="E66" s="221" t="s">
        <v>182</v>
      </c>
      <c r="F66" s="221"/>
      <c r="G66" s="221"/>
      <c r="H66" s="48" t="s">
        <v>72</v>
      </c>
      <c r="I66" s="28">
        <v>0</v>
      </c>
      <c r="J66" s="27">
        <v>6</v>
      </c>
      <c r="K66" s="25">
        <f t="shared" si="3"/>
        <v>0</v>
      </c>
    </row>
    <row r="67" spans="1:11" ht="121.5" hidden="1" customHeight="1">
      <c r="A67" s="40">
        <v>8.1199999999999992</v>
      </c>
      <c r="B67" s="220" t="s">
        <v>183</v>
      </c>
      <c r="C67" s="220"/>
      <c r="D67" s="220"/>
      <c r="E67" s="221" t="s">
        <v>184</v>
      </c>
      <c r="F67" s="221"/>
      <c r="G67" s="221"/>
      <c r="H67" s="48" t="s">
        <v>72</v>
      </c>
      <c r="I67" s="28">
        <v>0</v>
      </c>
      <c r="J67" s="27">
        <v>8</v>
      </c>
      <c r="K67" s="25">
        <f t="shared" si="3"/>
        <v>0</v>
      </c>
    </row>
    <row r="68" spans="1:11" ht="16.5" thickBot="1">
      <c r="A68" s="222"/>
      <c r="B68" s="223"/>
      <c r="C68" s="223"/>
      <c r="D68" s="223"/>
      <c r="E68" s="223"/>
      <c r="F68" s="223"/>
      <c r="G68" s="223"/>
      <c r="H68" s="223"/>
      <c r="I68" s="223"/>
      <c r="J68" s="223"/>
      <c r="K68" s="223"/>
    </row>
    <row r="69" spans="1:11" ht="28.5" customHeight="1" thickBot="1">
      <c r="A69" s="17" t="s">
        <v>185</v>
      </c>
      <c r="B69" s="6"/>
      <c r="C69" s="6"/>
      <c r="D69" s="6"/>
      <c r="E69" s="6"/>
      <c r="F69" s="6"/>
      <c r="G69" s="6"/>
      <c r="H69" s="75"/>
      <c r="I69" s="75"/>
      <c r="J69" s="75"/>
      <c r="K69" s="75">
        <f>SUM(K8:K67)</f>
        <v>860</v>
      </c>
    </row>
  </sheetData>
  <mergeCells count="135">
    <mergeCell ref="I4:K4"/>
    <mergeCell ref="B6:D6"/>
    <mergeCell ref="E6:G6"/>
    <mergeCell ref="A1:K1"/>
    <mergeCell ref="A2:K2"/>
    <mergeCell ref="A3:B3"/>
    <mergeCell ref="C3:D3"/>
    <mergeCell ref="F3:G3"/>
    <mergeCell ref="I3:K3"/>
    <mergeCell ref="B7:D7"/>
    <mergeCell ref="E7:G7"/>
    <mergeCell ref="B8:D8"/>
    <mergeCell ref="E8:G8"/>
    <mergeCell ref="B9:D9"/>
    <mergeCell ref="E9:G9"/>
    <mergeCell ref="A4:B4"/>
    <mergeCell ref="C4:D4"/>
    <mergeCell ref="F4:G4"/>
    <mergeCell ref="B13:D13"/>
    <mergeCell ref="E13:G13"/>
    <mergeCell ref="B14:D14"/>
    <mergeCell ref="E14:G14"/>
    <mergeCell ref="B15:D15"/>
    <mergeCell ref="E15:G15"/>
    <mergeCell ref="B10:D10"/>
    <mergeCell ref="E10:G10"/>
    <mergeCell ref="B11:D11"/>
    <mergeCell ref="E11:G11"/>
    <mergeCell ref="B12:D12"/>
    <mergeCell ref="E12:G12"/>
    <mergeCell ref="B19:D19"/>
    <mergeCell ref="E19:G19"/>
    <mergeCell ref="B20:D20"/>
    <mergeCell ref="E20:G20"/>
    <mergeCell ref="B21:D21"/>
    <mergeCell ref="E21:G21"/>
    <mergeCell ref="B16:D16"/>
    <mergeCell ref="E16:G16"/>
    <mergeCell ref="B17:D17"/>
    <mergeCell ref="E17:G17"/>
    <mergeCell ref="B18:D18"/>
    <mergeCell ref="E18:G18"/>
    <mergeCell ref="B25:D25"/>
    <mergeCell ref="E25:G25"/>
    <mergeCell ref="B26:D26"/>
    <mergeCell ref="E26:G26"/>
    <mergeCell ref="B27:D27"/>
    <mergeCell ref="E27:G27"/>
    <mergeCell ref="B22:D22"/>
    <mergeCell ref="E22:G22"/>
    <mergeCell ref="B23:D23"/>
    <mergeCell ref="E23:G23"/>
    <mergeCell ref="B24:D24"/>
    <mergeCell ref="E24:G24"/>
    <mergeCell ref="B31:D31"/>
    <mergeCell ref="E31:G31"/>
    <mergeCell ref="B32:D32"/>
    <mergeCell ref="E32:G32"/>
    <mergeCell ref="B33:D33"/>
    <mergeCell ref="E33:G33"/>
    <mergeCell ref="B28:D28"/>
    <mergeCell ref="E28:G28"/>
    <mergeCell ref="B29:D29"/>
    <mergeCell ref="E29:G29"/>
    <mergeCell ref="B30:D30"/>
    <mergeCell ref="E30:G30"/>
    <mergeCell ref="B37:D37"/>
    <mergeCell ref="E37:G37"/>
    <mergeCell ref="B38:D38"/>
    <mergeCell ref="E38:G38"/>
    <mergeCell ref="B39:D39"/>
    <mergeCell ref="E39:G39"/>
    <mergeCell ref="B34:D34"/>
    <mergeCell ref="E34:G34"/>
    <mergeCell ref="B35:D35"/>
    <mergeCell ref="E35:G35"/>
    <mergeCell ref="B36:D36"/>
    <mergeCell ref="E36:G36"/>
    <mergeCell ref="B43:D43"/>
    <mergeCell ref="E43:G43"/>
    <mergeCell ref="B44:D44"/>
    <mergeCell ref="E44:G44"/>
    <mergeCell ref="B45:D45"/>
    <mergeCell ref="E45:G45"/>
    <mergeCell ref="B40:D40"/>
    <mergeCell ref="E40:G40"/>
    <mergeCell ref="B41:D41"/>
    <mergeCell ref="E41:G41"/>
    <mergeCell ref="B42:D42"/>
    <mergeCell ref="E42:G42"/>
    <mergeCell ref="B49:D49"/>
    <mergeCell ref="E49:G49"/>
    <mergeCell ref="B50:D50"/>
    <mergeCell ref="E50:G50"/>
    <mergeCell ref="B51:D51"/>
    <mergeCell ref="E51:G51"/>
    <mergeCell ref="B46:D46"/>
    <mergeCell ref="E46:G46"/>
    <mergeCell ref="B47:D47"/>
    <mergeCell ref="E47:G47"/>
    <mergeCell ref="B48:D48"/>
    <mergeCell ref="E48:G48"/>
    <mergeCell ref="B55:D55"/>
    <mergeCell ref="E55:G55"/>
    <mergeCell ref="B56:D56"/>
    <mergeCell ref="E56:G56"/>
    <mergeCell ref="B57:D57"/>
    <mergeCell ref="E57:G57"/>
    <mergeCell ref="B52:D52"/>
    <mergeCell ref="E52:G52"/>
    <mergeCell ref="B53:D53"/>
    <mergeCell ref="E53:G53"/>
    <mergeCell ref="B54:D54"/>
    <mergeCell ref="E54:G54"/>
    <mergeCell ref="B61:D61"/>
    <mergeCell ref="E61:G61"/>
    <mergeCell ref="B62:D62"/>
    <mergeCell ref="E62:G62"/>
    <mergeCell ref="B63:D63"/>
    <mergeCell ref="E63:G63"/>
    <mergeCell ref="B58:D58"/>
    <mergeCell ref="E58:G58"/>
    <mergeCell ref="B59:D59"/>
    <mergeCell ref="E59:G59"/>
    <mergeCell ref="B60:D60"/>
    <mergeCell ref="E60:G60"/>
    <mergeCell ref="B67:D67"/>
    <mergeCell ref="E67:G67"/>
    <mergeCell ref="A68:K68"/>
    <mergeCell ref="B64:D64"/>
    <mergeCell ref="E64:G64"/>
    <mergeCell ref="B65:D65"/>
    <mergeCell ref="E65:G65"/>
    <mergeCell ref="B66:D66"/>
    <mergeCell ref="E66:G66"/>
  </mergeCells>
  <printOptions horizontalCentered="1" verticalCentered="1"/>
  <pageMargins left="0" right="0" top="0" bottom="0" header="0" footer="0"/>
  <pageSetup scale="70"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58">
    <tabColor theme="7"/>
  </sheetPr>
  <dimension ref="A1:K69"/>
  <sheetViews>
    <sheetView view="pageBreakPreview" zoomScale="80" zoomScaleNormal="50" zoomScaleSheetLayoutView="80" workbookViewId="0">
      <selection activeCell="E8" sqref="E8:G8"/>
    </sheetView>
  </sheetViews>
  <sheetFormatPr defaultRowHeight="21"/>
  <cols>
    <col min="1" max="1" width="6.42578125" style="18" customWidth="1"/>
    <col min="2" max="2" width="18.85546875" style="1" customWidth="1"/>
    <col min="3" max="3" width="11.85546875" style="1" customWidth="1"/>
    <col min="4" max="4" width="21.5703125" style="1" customWidth="1"/>
    <col min="5" max="5" width="19.42578125" style="1" customWidth="1"/>
    <col min="6" max="6" width="12.85546875" style="1" customWidth="1"/>
    <col min="7" max="7" width="10.5703125" style="1" customWidth="1"/>
    <col min="8" max="8" width="12" style="7" customWidth="1"/>
    <col min="9" max="9" width="10.85546875" style="1" customWidth="1"/>
    <col min="10" max="10" width="10.42578125" style="1" customWidth="1"/>
    <col min="11" max="11" width="13.42578125" style="1" customWidth="1"/>
  </cols>
  <sheetData>
    <row r="1" spans="1:11" ht="79.5" customHeight="1">
      <c r="A1" s="165" t="s">
        <v>0</v>
      </c>
      <c r="B1" s="165"/>
      <c r="C1" s="165"/>
      <c r="D1" s="165"/>
      <c r="E1" s="165"/>
      <c r="F1" s="165"/>
      <c r="G1" s="165"/>
      <c r="H1" s="165"/>
      <c r="I1" s="165"/>
      <c r="J1" s="165"/>
      <c r="K1" s="165"/>
    </row>
    <row r="2" spans="1:11" ht="33.75" customHeight="1">
      <c r="A2" s="166" t="s">
        <v>41</v>
      </c>
      <c r="B2" s="166"/>
      <c r="C2" s="166"/>
      <c r="D2" s="166"/>
      <c r="E2" s="166"/>
      <c r="F2" s="166"/>
      <c r="G2" s="166"/>
      <c r="H2" s="166"/>
      <c r="I2" s="166"/>
      <c r="J2" s="166"/>
      <c r="K2" s="166"/>
    </row>
    <row r="3" spans="1:11" ht="34.5" customHeight="1">
      <c r="A3" s="264" t="s">
        <v>213</v>
      </c>
      <c r="B3" s="265"/>
      <c r="C3" s="266" t="s">
        <v>32</v>
      </c>
      <c r="D3" s="267"/>
      <c r="E3" s="37" t="s">
        <v>44</v>
      </c>
      <c r="F3" s="266" t="s">
        <v>45</v>
      </c>
      <c r="G3" s="270"/>
      <c r="H3" s="35" t="s">
        <v>46</v>
      </c>
      <c r="I3" s="266" t="s">
        <v>222</v>
      </c>
      <c r="J3" s="270"/>
      <c r="K3" s="267"/>
    </row>
    <row r="4" spans="1:11" ht="39.75" customHeight="1">
      <c r="A4" s="264" t="s">
        <v>215</v>
      </c>
      <c r="B4" s="265"/>
      <c r="C4" s="266">
        <v>110</v>
      </c>
      <c r="D4" s="267"/>
      <c r="E4" s="38" t="s">
        <v>49</v>
      </c>
      <c r="F4" s="273" t="s">
        <v>50</v>
      </c>
      <c r="G4" s="274"/>
      <c r="H4" s="36" t="s">
        <v>216</v>
      </c>
      <c r="I4" s="266">
        <v>23</v>
      </c>
      <c r="J4" s="270"/>
      <c r="K4" s="267"/>
    </row>
    <row r="5" spans="1:11" ht="23.25">
      <c r="A5" s="10"/>
      <c r="B5" s="4"/>
      <c r="C5" s="4"/>
      <c r="D5" s="4"/>
      <c r="E5" s="4"/>
      <c r="F5"/>
      <c r="G5"/>
      <c r="H5" s="8"/>
      <c r="I5" s="5"/>
      <c r="J5" s="2"/>
    </row>
    <row r="6" spans="1:11" ht="31.5" customHeight="1">
      <c r="A6" s="11" t="s">
        <v>52</v>
      </c>
      <c r="B6" s="161" t="s">
        <v>53</v>
      </c>
      <c r="C6" s="162"/>
      <c r="D6" s="163"/>
      <c r="E6" s="164" t="s">
        <v>54</v>
      </c>
      <c r="F6" s="164"/>
      <c r="G6" s="164"/>
      <c r="H6" s="24" t="s">
        <v>55</v>
      </c>
      <c r="I6" s="24" t="s">
        <v>56</v>
      </c>
      <c r="J6" s="24" t="s">
        <v>57</v>
      </c>
      <c r="K6" s="24" t="s">
        <v>58</v>
      </c>
    </row>
    <row r="7" spans="1:11" ht="30" customHeight="1">
      <c r="A7" s="13">
        <v>1</v>
      </c>
      <c r="B7" s="174" t="s">
        <v>59</v>
      </c>
      <c r="C7" s="174"/>
      <c r="D7" s="174"/>
      <c r="E7" s="174" t="s">
        <v>60</v>
      </c>
      <c r="F7" s="174"/>
      <c r="G7" s="174"/>
      <c r="H7" s="9"/>
      <c r="I7" s="3"/>
      <c r="J7" s="3"/>
      <c r="K7" s="3"/>
    </row>
    <row r="8" spans="1:11" ht="116.25" customHeight="1">
      <c r="A8" s="12">
        <v>1.1000000000000001</v>
      </c>
      <c r="B8" s="175" t="s">
        <v>61</v>
      </c>
      <c r="C8" s="176"/>
      <c r="D8" s="177"/>
      <c r="E8" s="178" t="s">
        <v>62</v>
      </c>
      <c r="F8" s="179"/>
      <c r="G8" s="180"/>
      <c r="H8" s="46" t="s">
        <v>63</v>
      </c>
      <c r="I8" s="28"/>
      <c r="J8" s="27">
        <v>15</v>
      </c>
      <c r="K8" s="25">
        <f>J8*I8</f>
        <v>0</v>
      </c>
    </row>
    <row r="9" spans="1:11" ht="126.75" customHeight="1">
      <c r="A9" s="12">
        <v>1.2</v>
      </c>
      <c r="B9" s="196" t="s">
        <v>64</v>
      </c>
      <c r="C9" s="196"/>
      <c r="D9" s="196"/>
      <c r="E9" s="197" t="s">
        <v>65</v>
      </c>
      <c r="F9" s="197"/>
      <c r="G9" s="197"/>
      <c r="H9" s="46" t="s">
        <v>63</v>
      </c>
      <c r="I9" s="28"/>
      <c r="J9" s="27">
        <v>15</v>
      </c>
      <c r="K9" s="25">
        <f>J9*I9</f>
        <v>0</v>
      </c>
    </row>
    <row r="10" spans="1:11" ht="25.5" customHeight="1">
      <c r="A10" s="90">
        <v>2</v>
      </c>
      <c r="B10" s="262" t="s">
        <v>66</v>
      </c>
      <c r="C10" s="262"/>
      <c r="D10" s="262"/>
      <c r="E10" s="262" t="s">
        <v>67</v>
      </c>
      <c r="F10" s="262"/>
      <c r="G10" s="262"/>
      <c r="H10" s="47"/>
      <c r="I10" s="9"/>
      <c r="J10" s="26"/>
      <c r="K10" s="26"/>
    </row>
    <row r="11" spans="1:11" ht="101.25" customHeight="1">
      <c r="A11" s="12">
        <v>2.1</v>
      </c>
      <c r="B11" s="175" t="s">
        <v>68</v>
      </c>
      <c r="C11" s="176"/>
      <c r="D11" s="177"/>
      <c r="E11" s="178" t="s">
        <v>69</v>
      </c>
      <c r="F11" s="179"/>
      <c r="G11" s="180"/>
      <c r="H11" s="46" t="s">
        <v>63</v>
      </c>
      <c r="I11" s="28">
        <v>25</v>
      </c>
      <c r="J11" s="27">
        <v>4</v>
      </c>
      <c r="K11" s="25">
        <f t="shared" ref="K11:K16" si="0">J11*I11</f>
        <v>100</v>
      </c>
    </row>
    <row r="12" spans="1:11" ht="104.25" customHeight="1">
      <c r="A12" s="14">
        <v>2.2000000000000002</v>
      </c>
      <c r="B12" s="175" t="s">
        <v>70</v>
      </c>
      <c r="C12" s="176"/>
      <c r="D12" s="177"/>
      <c r="E12" s="178" t="s">
        <v>71</v>
      </c>
      <c r="F12" s="179"/>
      <c r="G12" s="180"/>
      <c r="H12" s="48" t="s">
        <v>72</v>
      </c>
      <c r="I12" s="28"/>
      <c r="J12" s="27">
        <v>8</v>
      </c>
      <c r="K12" s="25">
        <f t="shared" si="0"/>
        <v>0</v>
      </c>
    </row>
    <row r="13" spans="1:11" ht="93" customHeight="1">
      <c r="A13" s="14">
        <v>2.2999999999999998</v>
      </c>
      <c r="B13" s="175" t="s">
        <v>73</v>
      </c>
      <c r="C13" s="176"/>
      <c r="D13" s="177"/>
      <c r="E13" s="178" t="s">
        <v>74</v>
      </c>
      <c r="F13" s="179"/>
      <c r="G13" s="180"/>
      <c r="H13" s="48" t="s">
        <v>72</v>
      </c>
      <c r="I13" s="28">
        <v>35</v>
      </c>
      <c r="J13" s="27">
        <v>11</v>
      </c>
      <c r="K13" s="25">
        <f t="shared" si="0"/>
        <v>385</v>
      </c>
    </row>
    <row r="14" spans="1:11" ht="157.5" customHeight="1">
      <c r="A14" s="14">
        <v>2.4</v>
      </c>
      <c r="B14" s="175" t="s">
        <v>75</v>
      </c>
      <c r="C14" s="176"/>
      <c r="D14" s="177"/>
      <c r="E14" s="178" t="s">
        <v>76</v>
      </c>
      <c r="F14" s="179"/>
      <c r="G14" s="180"/>
      <c r="H14" s="46" t="s">
        <v>63</v>
      </c>
      <c r="I14" s="28">
        <v>25</v>
      </c>
      <c r="J14" s="27">
        <v>15</v>
      </c>
      <c r="K14" s="25">
        <f t="shared" si="0"/>
        <v>375</v>
      </c>
    </row>
    <row r="15" spans="1:11" ht="84" customHeight="1">
      <c r="A15" s="12">
        <v>2.5</v>
      </c>
      <c r="B15" s="175" t="s">
        <v>77</v>
      </c>
      <c r="C15" s="176"/>
      <c r="D15" s="177"/>
      <c r="E15" s="178" t="s">
        <v>78</v>
      </c>
      <c r="F15" s="179"/>
      <c r="G15" s="180"/>
      <c r="H15" s="46" t="s">
        <v>63</v>
      </c>
      <c r="I15" s="28"/>
      <c r="J15" s="27">
        <v>18</v>
      </c>
      <c r="K15" s="25">
        <f t="shared" si="0"/>
        <v>0</v>
      </c>
    </row>
    <row r="16" spans="1:11" ht="131.44999999999999" customHeight="1">
      <c r="A16" s="14">
        <v>2.6</v>
      </c>
      <c r="B16" s="175" t="s">
        <v>79</v>
      </c>
      <c r="C16" s="176"/>
      <c r="D16" s="177"/>
      <c r="E16" s="178" t="s">
        <v>80</v>
      </c>
      <c r="F16" s="179"/>
      <c r="G16" s="180"/>
      <c r="H16" s="46" t="s">
        <v>63</v>
      </c>
      <c r="I16" s="28"/>
      <c r="J16" s="27">
        <v>10</v>
      </c>
      <c r="K16" s="25">
        <f t="shared" si="0"/>
        <v>0</v>
      </c>
    </row>
    <row r="17" spans="1:11" ht="30" customHeight="1">
      <c r="A17" s="91">
        <v>3</v>
      </c>
      <c r="B17" s="263" t="s">
        <v>81</v>
      </c>
      <c r="C17" s="263"/>
      <c r="D17" s="263"/>
      <c r="E17" s="262" t="s">
        <v>82</v>
      </c>
      <c r="F17" s="262"/>
      <c r="G17" s="262"/>
      <c r="H17" s="47"/>
      <c r="I17" s="29"/>
      <c r="J17" s="26"/>
      <c r="K17" s="26"/>
    </row>
    <row r="18" spans="1:11" ht="90" customHeight="1">
      <c r="A18" s="12">
        <v>3.1</v>
      </c>
      <c r="B18" s="175" t="s">
        <v>83</v>
      </c>
      <c r="C18" s="176"/>
      <c r="D18" s="177"/>
      <c r="E18" s="178" t="s">
        <v>84</v>
      </c>
      <c r="F18" s="179"/>
      <c r="G18" s="180"/>
      <c r="H18" s="46" t="s">
        <v>85</v>
      </c>
      <c r="I18" s="28"/>
      <c r="J18" s="27">
        <v>50</v>
      </c>
      <c r="K18" s="25">
        <f t="shared" ref="K18:K23" si="1">J18*I18</f>
        <v>0</v>
      </c>
    </row>
    <row r="19" spans="1:11" ht="108.6" customHeight="1">
      <c r="A19" s="12">
        <v>3.2</v>
      </c>
      <c r="B19" s="175" t="s">
        <v>86</v>
      </c>
      <c r="C19" s="176"/>
      <c r="D19" s="177"/>
      <c r="E19" s="178" t="s">
        <v>87</v>
      </c>
      <c r="F19" s="179"/>
      <c r="G19" s="180"/>
      <c r="H19" s="46" t="s">
        <v>63</v>
      </c>
      <c r="I19" s="28"/>
      <c r="J19" s="27">
        <v>10</v>
      </c>
      <c r="K19" s="25">
        <f t="shared" si="1"/>
        <v>0</v>
      </c>
    </row>
    <row r="20" spans="1:11" ht="116.1" customHeight="1">
      <c r="A20" s="12">
        <v>3.3</v>
      </c>
      <c r="B20" s="175" t="s">
        <v>88</v>
      </c>
      <c r="C20" s="176"/>
      <c r="D20" s="177"/>
      <c r="E20" s="178" t="s">
        <v>89</v>
      </c>
      <c r="F20" s="179"/>
      <c r="G20" s="180"/>
      <c r="H20" s="46" t="s">
        <v>63</v>
      </c>
      <c r="I20" s="28"/>
      <c r="J20" s="27">
        <v>60</v>
      </c>
      <c r="K20" s="25">
        <f t="shared" si="1"/>
        <v>0</v>
      </c>
    </row>
    <row r="21" spans="1:11" ht="91.5" customHeight="1">
      <c r="A21" s="34">
        <v>3.4</v>
      </c>
      <c r="B21" s="175" t="s">
        <v>90</v>
      </c>
      <c r="C21" s="176"/>
      <c r="D21" s="177"/>
      <c r="E21" s="178" t="s">
        <v>91</v>
      </c>
      <c r="F21" s="179"/>
      <c r="G21" s="180"/>
      <c r="H21" s="48" t="s">
        <v>85</v>
      </c>
      <c r="I21" s="28"/>
      <c r="J21" s="27">
        <v>25</v>
      </c>
      <c r="K21" s="25">
        <f t="shared" si="1"/>
        <v>0</v>
      </c>
    </row>
    <row r="22" spans="1:11" ht="119.1" customHeight="1">
      <c r="A22" s="34">
        <v>3.5</v>
      </c>
      <c r="B22" s="175" t="s">
        <v>92</v>
      </c>
      <c r="C22" s="176"/>
      <c r="D22" s="177"/>
      <c r="E22" s="178" t="s">
        <v>93</v>
      </c>
      <c r="F22" s="179"/>
      <c r="G22" s="180"/>
      <c r="H22" s="46" t="s">
        <v>63</v>
      </c>
      <c r="I22" s="28"/>
      <c r="J22" s="27">
        <v>50</v>
      </c>
      <c r="K22" s="25">
        <f t="shared" si="1"/>
        <v>0</v>
      </c>
    </row>
    <row r="23" spans="1:11" ht="91.5" customHeight="1">
      <c r="A23" s="34">
        <v>3.6</v>
      </c>
      <c r="B23" s="175" t="s">
        <v>94</v>
      </c>
      <c r="C23" s="176"/>
      <c r="D23" s="177"/>
      <c r="E23" s="178" t="s">
        <v>95</v>
      </c>
      <c r="F23" s="179"/>
      <c r="G23" s="180"/>
      <c r="H23" s="48" t="s">
        <v>85</v>
      </c>
      <c r="I23" s="28"/>
      <c r="J23" s="27">
        <v>25</v>
      </c>
      <c r="K23" s="25">
        <f t="shared" si="1"/>
        <v>0</v>
      </c>
    </row>
    <row r="24" spans="1:11" ht="28.5" customHeight="1">
      <c r="A24" s="92">
        <v>4</v>
      </c>
      <c r="B24" s="262" t="s">
        <v>96</v>
      </c>
      <c r="C24" s="262"/>
      <c r="D24" s="262"/>
      <c r="E24" s="262" t="s">
        <v>97</v>
      </c>
      <c r="F24" s="262"/>
      <c r="G24" s="262"/>
      <c r="H24" s="47"/>
      <c r="I24" s="29"/>
      <c r="J24" s="26"/>
      <c r="K24" s="26"/>
    </row>
    <row r="25" spans="1:11" ht="148.5" customHeight="1">
      <c r="A25" s="12">
        <v>4.0999999999999996</v>
      </c>
      <c r="B25" s="175" t="s">
        <v>98</v>
      </c>
      <c r="C25" s="176"/>
      <c r="D25" s="177"/>
      <c r="E25" s="178" t="s">
        <v>99</v>
      </c>
      <c r="F25" s="179"/>
      <c r="G25" s="180"/>
      <c r="H25" s="46" t="s">
        <v>63</v>
      </c>
      <c r="I25" s="28"/>
      <c r="J25" s="27">
        <v>110</v>
      </c>
      <c r="K25" s="25">
        <f>J25*I25</f>
        <v>0</v>
      </c>
    </row>
    <row r="26" spans="1:11" ht="112.5" customHeight="1">
      <c r="A26" s="14">
        <v>4.2</v>
      </c>
      <c r="B26" s="175" t="s">
        <v>100</v>
      </c>
      <c r="C26" s="176"/>
      <c r="D26" s="177"/>
      <c r="E26" s="178" t="s">
        <v>101</v>
      </c>
      <c r="F26" s="179"/>
      <c r="G26" s="180"/>
      <c r="H26" s="46" t="s">
        <v>63</v>
      </c>
      <c r="I26" s="28"/>
      <c r="J26" s="27">
        <v>90</v>
      </c>
      <c r="K26" s="25">
        <f>J26*I26</f>
        <v>0</v>
      </c>
    </row>
    <row r="27" spans="1:11" ht="89.1" customHeight="1">
      <c r="A27" s="12">
        <v>4.3</v>
      </c>
      <c r="B27" s="175" t="s">
        <v>102</v>
      </c>
      <c r="C27" s="176"/>
      <c r="D27" s="177"/>
      <c r="E27" s="178" t="s">
        <v>103</v>
      </c>
      <c r="F27" s="179"/>
      <c r="G27" s="180"/>
      <c r="H27" s="46" t="s">
        <v>63</v>
      </c>
      <c r="I27" s="28"/>
      <c r="J27" s="27">
        <v>90</v>
      </c>
      <c r="K27" s="25">
        <f>J27*I27</f>
        <v>0</v>
      </c>
    </row>
    <row r="28" spans="1:11" ht="97.5" customHeight="1">
      <c r="A28" s="14">
        <v>4.4000000000000004</v>
      </c>
      <c r="B28" s="175" t="s">
        <v>104</v>
      </c>
      <c r="C28" s="176"/>
      <c r="D28" s="177"/>
      <c r="E28" s="178" t="s">
        <v>105</v>
      </c>
      <c r="F28" s="179"/>
      <c r="G28" s="180"/>
      <c r="H28" s="49" t="s">
        <v>106</v>
      </c>
      <c r="I28" s="28"/>
      <c r="J28" s="27">
        <v>8</v>
      </c>
      <c r="K28" s="25">
        <f>J28*I28</f>
        <v>0</v>
      </c>
    </row>
    <row r="29" spans="1:11" ht="137.25" customHeight="1">
      <c r="A29" s="14">
        <v>4.5</v>
      </c>
      <c r="B29" s="175" t="s">
        <v>107</v>
      </c>
      <c r="C29" s="176"/>
      <c r="D29" s="177"/>
      <c r="E29" s="178" t="s">
        <v>108</v>
      </c>
      <c r="F29" s="179"/>
      <c r="G29" s="180"/>
      <c r="H29" s="49" t="s">
        <v>106</v>
      </c>
      <c r="I29" s="28"/>
      <c r="J29" s="27">
        <v>35</v>
      </c>
      <c r="K29" s="25">
        <f>J29*I29</f>
        <v>0</v>
      </c>
    </row>
    <row r="30" spans="1:11" ht="33" customHeight="1">
      <c r="A30" s="92">
        <v>5</v>
      </c>
      <c r="B30" s="262" t="s">
        <v>109</v>
      </c>
      <c r="C30" s="262"/>
      <c r="D30" s="262"/>
      <c r="E30" s="262" t="s">
        <v>110</v>
      </c>
      <c r="F30" s="262"/>
      <c r="G30" s="262"/>
      <c r="H30" s="47"/>
      <c r="I30" s="30"/>
      <c r="J30" s="26"/>
      <c r="K30" s="26"/>
    </row>
    <row r="31" spans="1:11" ht="167.25" customHeight="1">
      <c r="A31" s="14">
        <v>5.0999999999999996</v>
      </c>
      <c r="B31" s="196" t="s">
        <v>111</v>
      </c>
      <c r="C31" s="196"/>
      <c r="D31" s="196"/>
      <c r="E31" s="197" t="s">
        <v>112</v>
      </c>
      <c r="F31" s="197"/>
      <c r="G31" s="197"/>
      <c r="H31" s="48" t="s">
        <v>72</v>
      </c>
      <c r="I31" s="28"/>
      <c r="J31" s="27">
        <v>10</v>
      </c>
      <c r="K31" s="25">
        <f>J31*I31</f>
        <v>0</v>
      </c>
    </row>
    <row r="32" spans="1:11" ht="135" customHeight="1">
      <c r="A32" s="14">
        <v>5.2</v>
      </c>
      <c r="B32" s="196" t="s">
        <v>113</v>
      </c>
      <c r="C32" s="196"/>
      <c r="D32" s="196"/>
      <c r="E32" s="258" t="s">
        <v>114</v>
      </c>
      <c r="F32" s="258"/>
      <c r="G32" s="258"/>
      <c r="H32" s="48" t="s">
        <v>63</v>
      </c>
      <c r="I32" s="28"/>
      <c r="J32" s="27">
        <v>35</v>
      </c>
      <c r="K32" s="25">
        <f>J32*I32</f>
        <v>0</v>
      </c>
    </row>
    <row r="33" spans="1:11" ht="33" customHeight="1">
      <c r="A33" s="93">
        <v>6</v>
      </c>
      <c r="B33" s="259" t="s">
        <v>115</v>
      </c>
      <c r="C33" s="260"/>
      <c r="D33" s="261"/>
      <c r="E33" s="259" t="s">
        <v>116</v>
      </c>
      <c r="F33" s="260"/>
      <c r="G33" s="261"/>
      <c r="H33" s="50"/>
      <c r="I33" s="30"/>
      <c r="J33" s="26"/>
      <c r="K33" s="26"/>
    </row>
    <row r="34" spans="1:11" ht="112.5" customHeight="1">
      <c r="A34" s="12">
        <v>6.1</v>
      </c>
      <c r="B34" s="175" t="s">
        <v>117</v>
      </c>
      <c r="C34" s="176"/>
      <c r="D34" s="177"/>
      <c r="E34" s="178" t="s">
        <v>118</v>
      </c>
      <c r="F34" s="179"/>
      <c r="G34" s="180"/>
      <c r="H34" s="46" t="s">
        <v>85</v>
      </c>
      <c r="I34" s="28"/>
      <c r="J34" s="27">
        <v>200</v>
      </c>
      <c r="K34" s="25">
        <f>J34*I34</f>
        <v>0</v>
      </c>
    </row>
    <row r="35" spans="1:11" ht="113.25" customHeight="1">
      <c r="A35" s="12">
        <v>6.2</v>
      </c>
      <c r="B35" s="175" t="s">
        <v>119</v>
      </c>
      <c r="C35" s="176"/>
      <c r="D35" s="177"/>
      <c r="E35" s="178" t="s">
        <v>120</v>
      </c>
      <c r="F35" s="179"/>
      <c r="G35" s="180"/>
      <c r="H35" s="48" t="s">
        <v>85</v>
      </c>
      <c r="I35" s="28"/>
      <c r="J35" s="27">
        <v>200</v>
      </c>
      <c r="K35" s="25">
        <f>J35*I35</f>
        <v>0</v>
      </c>
    </row>
    <row r="36" spans="1:11" ht="113.25" customHeight="1">
      <c r="A36" s="12">
        <v>6.3</v>
      </c>
      <c r="B36" s="196" t="s">
        <v>121</v>
      </c>
      <c r="C36" s="196"/>
      <c r="D36" s="196"/>
      <c r="E36" s="197" t="s">
        <v>122</v>
      </c>
      <c r="F36" s="197"/>
      <c r="G36" s="197"/>
      <c r="H36" s="48" t="s">
        <v>85</v>
      </c>
      <c r="I36" s="28"/>
      <c r="J36" s="27">
        <v>250</v>
      </c>
      <c r="K36" s="25">
        <f t="shared" ref="K36:K54" si="2">J36*I36</f>
        <v>0</v>
      </c>
    </row>
    <row r="37" spans="1:11" ht="113.25" customHeight="1">
      <c r="A37" s="12">
        <v>6.4</v>
      </c>
      <c r="B37" s="196" t="s">
        <v>123</v>
      </c>
      <c r="C37" s="196"/>
      <c r="D37" s="196"/>
      <c r="E37" s="197" t="s">
        <v>124</v>
      </c>
      <c r="F37" s="197"/>
      <c r="G37" s="197"/>
      <c r="H37" s="48" t="s">
        <v>85</v>
      </c>
      <c r="I37" s="28"/>
      <c r="J37" s="27">
        <v>210</v>
      </c>
      <c r="K37" s="25">
        <f t="shared" si="2"/>
        <v>0</v>
      </c>
    </row>
    <row r="38" spans="1:11" ht="113.25" customHeight="1">
      <c r="A38" s="12">
        <v>6.5</v>
      </c>
      <c r="B38" s="196" t="s">
        <v>125</v>
      </c>
      <c r="C38" s="196"/>
      <c r="D38" s="196"/>
      <c r="E38" s="197" t="s">
        <v>126</v>
      </c>
      <c r="F38" s="197"/>
      <c r="G38" s="197"/>
      <c r="H38" s="48" t="s">
        <v>72</v>
      </c>
      <c r="I38" s="28"/>
      <c r="J38" s="27">
        <v>15</v>
      </c>
      <c r="K38" s="25">
        <f t="shared" si="2"/>
        <v>0</v>
      </c>
    </row>
    <row r="39" spans="1:11" ht="87.75" customHeight="1">
      <c r="A39" s="12">
        <v>6.6</v>
      </c>
      <c r="B39" s="196" t="s">
        <v>127</v>
      </c>
      <c r="C39" s="196"/>
      <c r="D39" s="196"/>
      <c r="E39" s="197" t="s">
        <v>128</v>
      </c>
      <c r="F39" s="197"/>
      <c r="G39" s="197"/>
      <c r="H39" s="48" t="s">
        <v>85</v>
      </c>
      <c r="I39" s="28"/>
      <c r="J39" s="27">
        <v>30</v>
      </c>
      <c r="K39" s="25">
        <f t="shared" si="2"/>
        <v>0</v>
      </c>
    </row>
    <row r="40" spans="1:11" ht="113.25" customHeight="1">
      <c r="A40" s="12">
        <v>6.7</v>
      </c>
      <c r="B40" s="196" t="s">
        <v>129</v>
      </c>
      <c r="C40" s="196"/>
      <c r="D40" s="196"/>
      <c r="E40" s="197" t="s">
        <v>130</v>
      </c>
      <c r="F40" s="197"/>
      <c r="G40" s="197"/>
      <c r="H40" s="48" t="s">
        <v>72</v>
      </c>
      <c r="I40" s="28"/>
      <c r="J40" s="27">
        <v>20</v>
      </c>
      <c r="K40" s="25">
        <f t="shared" si="2"/>
        <v>0</v>
      </c>
    </row>
    <row r="41" spans="1:11" ht="137.1" customHeight="1">
      <c r="A41" s="12">
        <v>6.8</v>
      </c>
      <c r="B41" s="196" t="s">
        <v>131</v>
      </c>
      <c r="C41" s="196"/>
      <c r="D41" s="196"/>
      <c r="E41" s="197" t="s">
        <v>132</v>
      </c>
      <c r="F41" s="197"/>
      <c r="G41" s="197"/>
      <c r="H41" s="48" t="s">
        <v>85</v>
      </c>
      <c r="I41" s="28"/>
      <c r="J41" s="27">
        <v>175</v>
      </c>
      <c r="K41" s="25">
        <f t="shared" si="2"/>
        <v>0</v>
      </c>
    </row>
    <row r="42" spans="1:11" ht="72" customHeight="1">
      <c r="A42" s="12">
        <v>6.9</v>
      </c>
      <c r="B42" s="196" t="s">
        <v>133</v>
      </c>
      <c r="C42" s="196"/>
      <c r="D42" s="196"/>
      <c r="E42" s="197" t="s">
        <v>134</v>
      </c>
      <c r="F42" s="197"/>
      <c r="G42" s="197"/>
      <c r="H42" s="48" t="s">
        <v>85</v>
      </c>
      <c r="I42" s="28"/>
      <c r="J42" s="27">
        <v>35</v>
      </c>
      <c r="K42" s="25">
        <f t="shared" si="2"/>
        <v>0</v>
      </c>
    </row>
    <row r="43" spans="1:11" ht="75" customHeight="1">
      <c r="A43" s="40">
        <v>6.1</v>
      </c>
      <c r="B43" s="196" t="s">
        <v>135</v>
      </c>
      <c r="C43" s="196"/>
      <c r="D43" s="196"/>
      <c r="E43" s="197" t="s">
        <v>136</v>
      </c>
      <c r="F43" s="197"/>
      <c r="G43" s="197"/>
      <c r="H43" s="48" t="s">
        <v>85</v>
      </c>
      <c r="I43" s="28"/>
      <c r="J43" s="27">
        <v>20</v>
      </c>
      <c r="K43" s="25">
        <f t="shared" si="2"/>
        <v>0</v>
      </c>
    </row>
    <row r="44" spans="1:11" ht="57.75" customHeight="1">
      <c r="A44" s="40">
        <v>6.11</v>
      </c>
      <c r="B44" s="196" t="s">
        <v>137</v>
      </c>
      <c r="C44" s="196"/>
      <c r="D44" s="196"/>
      <c r="E44" s="197" t="s">
        <v>138</v>
      </c>
      <c r="F44" s="197"/>
      <c r="G44" s="197"/>
      <c r="H44" s="48" t="s">
        <v>85</v>
      </c>
      <c r="I44" s="28"/>
      <c r="J44" s="27">
        <v>120</v>
      </c>
      <c r="K44" s="25">
        <f t="shared" si="2"/>
        <v>0</v>
      </c>
    </row>
    <row r="45" spans="1:11" ht="111" customHeight="1">
      <c r="A45" s="40">
        <v>6.12</v>
      </c>
      <c r="B45" s="196" t="s">
        <v>139</v>
      </c>
      <c r="C45" s="196"/>
      <c r="D45" s="196"/>
      <c r="E45" s="197" t="s">
        <v>140</v>
      </c>
      <c r="F45" s="197"/>
      <c r="G45" s="197"/>
      <c r="H45" s="48" t="s">
        <v>85</v>
      </c>
      <c r="I45" s="28"/>
      <c r="J45" s="27">
        <v>90</v>
      </c>
      <c r="K45" s="25">
        <f t="shared" si="2"/>
        <v>0</v>
      </c>
    </row>
    <row r="46" spans="1:11" ht="106.35" customHeight="1">
      <c r="A46" s="40">
        <v>6.13</v>
      </c>
      <c r="B46" s="196" t="s">
        <v>141</v>
      </c>
      <c r="C46" s="196"/>
      <c r="D46" s="196"/>
      <c r="E46" s="197" t="s">
        <v>142</v>
      </c>
      <c r="F46" s="197"/>
      <c r="G46" s="197"/>
      <c r="H46" s="48" t="s">
        <v>85</v>
      </c>
      <c r="I46" s="28"/>
      <c r="J46" s="27">
        <v>90</v>
      </c>
      <c r="K46" s="25">
        <f t="shared" si="2"/>
        <v>0</v>
      </c>
    </row>
    <row r="47" spans="1:11" ht="97.35" customHeight="1">
      <c r="A47" s="40">
        <v>6.14</v>
      </c>
      <c r="B47" s="196" t="s">
        <v>143</v>
      </c>
      <c r="C47" s="196"/>
      <c r="D47" s="196"/>
      <c r="E47" s="212" t="s">
        <v>144</v>
      </c>
      <c r="F47" s="212"/>
      <c r="G47" s="212"/>
      <c r="H47" s="48" t="s">
        <v>85</v>
      </c>
      <c r="I47" s="28"/>
      <c r="J47" s="27">
        <v>220</v>
      </c>
      <c r="K47" s="25">
        <f t="shared" si="2"/>
        <v>0</v>
      </c>
    </row>
    <row r="48" spans="1:11" ht="113.45" customHeight="1">
      <c r="A48" s="40">
        <v>6.15</v>
      </c>
      <c r="B48" s="196" t="s">
        <v>145</v>
      </c>
      <c r="C48" s="196"/>
      <c r="D48" s="196"/>
      <c r="E48" s="197" t="s">
        <v>146</v>
      </c>
      <c r="F48" s="197"/>
      <c r="G48" s="197"/>
      <c r="H48" s="48" t="s">
        <v>85</v>
      </c>
      <c r="I48" s="28"/>
      <c r="J48" s="27">
        <v>120</v>
      </c>
      <c r="K48" s="25">
        <f t="shared" si="2"/>
        <v>0</v>
      </c>
    </row>
    <row r="49" spans="1:11" ht="97.5" customHeight="1">
      <c r="A49" s="40">
        <v>6.16</v>
      </c>
      <c r="B49" s="196" t="s">
        <v>147</v>
      </c>
      <c r="C49" s="196"/>
      <c r="D49" s="196"/>
      <c r="E49" s="212" t="s">
        <v>148</v>
      </c>
      <c r="F49" s="212"/>
      <c r="G49" s="212"/>
      <c r="H49" s="48" t="s">
        <v>85</v>
      </c>
      <c r="I49" s="28"/>
      <c r="J49" s="27">
        <v>175</v>
      </c>
      <c r="K49" s="25">
        <f t="shared" si="2"/>
        <v>0</v>
      </c>
    </row>
    <row r="50" spans="1:11" ht="110.1" customHeight="1">
      <c r="A50" s="40">
        <v>6.17</v>
      </c>
      <c r="B50" s="196" t="s">
        <v>149</v>
      </c>
      <c r="C50" s="196"/>
      <c r="D50" s="196"/>
      <c r="E50" s="197" t="s">
        <v>150</v>
      </c>
      <c r="F50" s="197"/>
      <c r="G50" s="197"/>
      <c r="H50" s="48" t="s">
        <v>85</v>
      </c>
      <c r="I50" s="28"/>
      <c r="J50" s="27">
        <v>185</v>
      </c>
      <c r="K50" s="25">
        <f t="shared" si="2"/>
        <v>0</v>
      </c>
    </row>
    <row r="51" spans="1:11" ht="138.6" customHeight="1">
      <c r="A51" s="40">
        <v>6.1800000000000104</v>
      </c>
      <c r="B51" s="196" t="s">
        <v>151</v>
      </c>
      <c r="C51" s="196"/>
      <c r="D51" s="196"/>
      <c r="E51" s="197" t="s">
        <v>152</v>
      </c>
      <c r="F51" s="197"/>
      <c r="G51" s="197"/>
      <c r="H51" s="48" t="s">
        <v>153</v>
      </c>
      <c r="I51" s="28"/>
      <c r="J51" s="27">
        <v>120</v>
      </c>
      <c r="K51" s="25">
        <f t="shared" si="2"/>
        <v>0</v>
      </c>
    </row>
    <row r="52" spans="1:11" ht="31.5" customHeight="1">
      <c r="A52" s="94">
        <v>7</v>
      </c>
      <c r="B52" s="248" t="s">
        <v>154</v>
      </c>
      <c r="C52" s="249"/>
      <c r="D52" s="250"/>
      <c r="E52" s="251" t="s">
        <v>155</v>
      </c>
      <c r="F52" s="251"/>
      <c r="G52" s="251"/>
      <c r="H52" s="51"/>
      <c r="I52" s="32"/>
      <c r="J52" s="32"/>
      <c r="K52" s="33"/>
    </row>
    <row r="53" spans="1:11" ht="113.25" customHeight="1">
      <c r="A53" s="14">
        <v>7.1</v>
      </c>
      <c r="B53" s="196" t="s">
        <v>156</v>
      </c>
      <c r="C53" s="196"/>
      <c r="D53" s="196"/>
      <c r="E53" s="197" t="s">
        <v>157</v>
      </c>
      <c r="F53" s="197"/>
      <c r="G53" s="197"/>
      <c r="H53" s="48"/>
      <c r="I53" s="28"/>
      <c r="J53" s="27">
        <v>25</v>
      </c>
      <c r="K53" s="25">
        <f t="shared" si="2"/>
        <v>0</v>
      </c>
    </row>
    <row r="54" spans="1:11" ht="113.25" customHeight="1">
      <c r="A54" s="14">
        <v>7.2</v>
      </c>
      <c r="B54" s="196" t="s">
        <v>158</v>
      </c>
      <c r="C54" s="196"/>
      <c r="D54" s="196"/>
      <c r="E54" s="212" t="s">
        <v>159</v>
      </c>
      <c r="F54" s="212"/>
      <c r="G54" s="212"/>
      <c r="H54" s="48"/>
      <c r="I54" s="28"/>
      <c r="J54" s="27">
        <v>25</v>
      </c>
      <c r="K54" s="25">
        <f t="shared" si="2"/>
        <v>0</v>
      </c>
    </row>
    <row r="55" spans="1:11" ht="31.5" customHeight="1" thickBot="1">
      <c r="A55" s="94">
        <v>8</v>
      </c>
      <c r="B55" s="248" t="s">
        <v>160</v>
      </c>
      <c r="C55" s="249"/>
      <c r="D55" s="250"/>
      <c r="E55" s="251" t="s">
        <v>161</v>
      </c>
      <c r="F55" s="251"/>
      <c r="G55" s="251"/>
      <c r="H55" s="51"/>
      <c r="I55" s="32"/>
      <c r="J55" s="32"/>
      <c r="K55" s="33"/>
    </row>
    <row r="56" spans="1:11" ht="127.5" customHeight="1" thickBot="1">
      <c r="A56" s="42">
        <v>8.1</v>
      </c>
      <c r="B56" s="252" t="s">
        <v>162</v>
      </c>
      <c r="C56" s="253"/>
      <c r="D56" s="254"/>
      <c r="E56" s="255" t="s">
        <v>163</v>
      </c>
      <c r="F56" s="256"/>
      <c r="G56" s="257"/>
      <c r="H56" s="52" t="s">
        <v>85</v>
      </c>
      <c r="I56" s="43"/>
      <c r="J56" s="44">
        <v>50</v>
      </c>
      <c r="K56" s="45">
        <f t="shared" ref="K56:K67" si="3">I56*J56</f>
        <v>0</v>
      </c>
    </row>
    <row r="57" spans="1:11" ht="124.5" customHeight="1" thickBot="1">
      <c r="A57" s="14">
        <v>8.1999999999999993</v>
      </c>
      <c r="B57" s="220" t="s">
        <v>164</v>
      </c>
      <c r="C57" s="220"/>
      <c r="D57" s="220"/>
      <c r="E57" s="221" t="s">
        <v>165</v>
      </c>
      <c r="F57" s="221"/>
      <c r="G57" s="221"/>
      <c r="H57" s="48" t="s">
        <v>85</v>
      </c>
      <c r="I57" s="43"/>
      <c r="J57" s="44">
        <v>10</v>
      </c>
      <c r="K57" s="45">
        <f t="shared" si="3"/>
        <v>0</v>
      </c>
    </row>
    <row r="58" spans="1:11" ht="120" customHeight="1">
      <c r="A58" s="42">
        <v>8.3000000000000007</v>
      </c>
      <c r="B58" s="224" t="s">
        <v>164</v>
      </c>
      <c r="C58" s="224"/>
      <c r="D58" s="224"/>
      <c r="E58" s="225" t="s">
        <v>166</v>
      </c>
      <c r="F58" s="225"/>
      <c r="G58" s="225"/>
      <c r="H58" s="49" t="s">
        <v>85</v>
      </c>
      <c r="I58" s="43"/>
      <c r="J58" s="44">
        <v>10</v>
      </c>
      <c r="K58" s="45">
        <f t="shared" si="3"/>
        <v>0</v>
      </c>
    </row>
    <row r="59" spans="1:11" ht="150" customHeight="1" thickBot="1">
      <c r="A59" s="14">
        <v>8.4</v>
      </c>
      <c r="B59" s="220" t="s">
        <v>167</v>
      </c>
      <c r="C59" s="220"/>
      <c r="D59" s="220"/>
      <c r="E59" s="221" t="s">
        <v>168</v>
      </c>
      <c r="F59" s="221"/>
      <c r="G59" s="221"/>
      <c r="H59" s="48" t="s">
        <v>85</v>
      </c>
      <c r="I59" s="28"/>
      <c r="J59" s="27">
        <v>30</v>
      </c>
      <c r="K59" s="45">
        <f t="shared" si="3"/>
        <v>0</v>
      </c>
    </row>
    <row r="60" spans="1:11" ht="148.5" customHeight="1">
      <c r="A60" s="42">
        <v>8.5</v>
      </c>
      <c r="B60" s="220" t="s">
        <v>169</v>
      </c>
      <c r="C60" s="220"/>
      <c r="D60" s="220"/>
      <c r="E60" s="221" t="s">
        <v>170</v>
      </c>
      <c r="F60" s="221"/>
      <c r="G60" s="221"/>
      <c r="H60" s="48" t="s">
        <v>85</v>
      </c>
      <c r="I60" s="28"/>
      <c r="J60" s="27">
        <v>45</v>
      </c>
      <c r="K60" s="25">
        <f t="shared" si="3"/>
        <v>0</v>
      </c>
    </row>
    <row r="61" spans="1:11" ht="172.5" customHeight="1" thickBot="1">
      <c r="A61" s="14">
        <v>8.6</v>
      </c>
      <c r="B61" s="220" t="s">
        <v>171</v>
      </c>
      <c r="C61" s="220"/>
      <c r="D61" s="220"/>
      <c r="E61" s="221" t="s">
        <v>172</v>
      </c>
      <c r="F61" s="221"/>
      <c r="G61" s="221"/>
      <c r="H61" s="48" t="s">
        <v>85</v>
      </c>
      <c r="I61" s="28"/>
      <c r="J61" s="27">
        <v>60</v>
      </c>
      <c r="K61" s="25">
        <f t="shared" si="3"/>
        <v>0</v>
      </c>
    </row>
    <row r="62" spans="1:11" ht="150" customHeight="1">
      <c r="A62" s="42">
        <v>8.6999999999999993</v>
      </c>
      <c r="B62" s="220" t="s">
        <v>173</v>
      </c>
      <c r="C62" s="220"/>
      <c r="D62" s="220"/>
      <c r="E62" s="221" t="s">
        <v>174</v>
      </c>
      <c r="F62" s="221"/>
      <c r="G62" s="221"/>
      <c r="H62" s="48" t="s">
        <v>85</v>
      </c>
      <c r="I62" s="28"/>
      <c r="J62" s="27">
        <v>50</v>
      </c>
      <c r="K62" s="25">
        <f t="shared" si="3"/>
        <v>0</v>
      </c>
    </row>
    <row r="63" spans="1:11" ht="195.75" customHeight="1" thickBot="1">
      <c r="A63" s="14">
        <v>8.8000000000000007</v>
      </c>
      <c r="B63" s="220" t="s">
        <v>175</v>
      </c>
      <c r="C63" s="220"/>
      <c r="D63" s="220"/>
      <c r="E63" s="221" t="s">
        <v>176</v>
      </c>
      <c r="F63" s="221"/>
      <c r="G63" s="221"/>
      <c r="H63" s="48" t="s">
        <v>85</v>
      </c>
      <c r="I63" s="28"/>
      <c r="J63" s="27">
        <v>75</v>
      </c>
      <c r="K63" s="25">
        <f t="shared" si="3"/>
        <v>0</v>
      </c>
    </row>
    <row r="64" spans="1:11" ht="150" customHeight="1">
      <c r="A64" s="42">
        <v>8.9</v>
      </c>
      <c r="B64" s="220" t="s">
        <v>177</v>
      </c>
      <c r="C64" s="220"/>
      <c r="D64" s="220"/>
      <c r="E64" s="221" t="s">
        <v>178</v>
      </c>
      <c r="F64" s="221"/>
      <c r="G64" s="221"/>
      <c r="H64" s="48" t="s">
        <v>72</v>
      </c>
      <c r="I64" s="28"/>
      <c r="J64" s="27">
        <v>5</v>
      </c>
      <c r="K64" s="25">
        <f t="shared" si="3"/>
        <v>0</v>
      </c>
    </row>
    <row r="65" spans="1:11" ht="129" hidden="1" customHeight="1">
      <c r="A65" s="40">
        <v>8.1</v>
      </c>
      <c r="B65" s="220" t="s">
        <v>179</v>
      </c>
      <c r="C65" s="220"/>
      <c r="D65" s="220"/>
      <c r="E65" s="221" t="s">
        <v>180</v>
      </c>
      <c r="F65" s="221"/>
      <c r="G65" s="221"/>
      <c r="H65" s="48" t="s">
        <v>72</v>
      </c>
      <c r="I65" s="28">
        <v>0</v>
      </c>
      <c r="J65" s="27">
        <v>4</v>
      </c>
      <c r="K65" s="25">
        <f t="shared" si="3"/>
        <v>0</v>
      </c>
    </row>
    <row r="66" spans="1:11" ht="121.5" hidden="1" customHeight="1">
      <c r="A66" s="40">
        <v>8.11</v>
      </c>
      <c r="B66" s="220" t="s">
        <v>181</v>
      </c>
      <c r="C66" s="220"/>
      <c r="D66" s="220"/>
      <c r="E66" s="221" t="s">
        <v>182</v>
      </c>
      <c r="F66" s="221"/>
      <c r="G66" s="221"/>
      <c r="H66" s="48" t="s">
        <v>72</v>
      </c>
      <c r="I66" s="28">
        <v>0</v>
      </c>
      <c r="J66" s="27">
        <v>6</v>
      </c>
      <c r="K66" s="25">
        <f t="shared" si="3"/>
        <v>0</v>
      </c>
    </row>
    <row r="67" spans="1:11" ht="121.5" hidden="1" customHeight="1">
      <c r="A67" s="40">
        <v>8.1199999999999992</v>
      </c>
      <c r="B67" s="220" t="s">
        <v>183</v>
      </c>
      <c r="C67" s="220"/>
      <c r="D67" s="220"/>
      <c r="E67" s="221" t="s">
        <v>184</v>
      </c>
      <c r="F67" s="221"/>
      <c r="G67" s="221"/>
      <c r="H67" s="48" t="s">
        <v>72</v>
      </c>
      <c r="I67" s="28">
        <v>0</v>
      </c>
      <c r="J67" s="27">
        <v>8</v>
      </c>
      <c r="K67" s="25">
        <f t="shared" si="3"/>
        <v>0</v>
      </c>
    </row>
    <row r="68" spans="1:11" ht="16.5" thickBot="1">
      <c r="A68" s="222"/>
      <c r="B68" s="223"/>
      <c r="C68" s="223"/>
      <c r="D68" s="223"/>
      <c r="E68" s="223"/>
      <c r="F68" s="223"/>
      <c r="G68" s="223"/>
      <c r="H68" s="223"/>
      <c r="I68" s="223"/>
      <c r="J68" s="223"/>
      <c r="K68" s="223"/>
    </row>
    <row r="69" spans="1:11" ht="28.5" customHeight="1" thickBot="1">
      <c r="A69" s="17" t="s">
        <v>185</v>
      </c>
      <c r="B69" s="6"/>
      <c r="C69" s="6"/>
      <c r="D69" s="6"/>
      <c r="E69" s="6"/>
      <c r="F69" s="6"/>
      <c r="G69" s="6"/>
      <c r="H69" s="75"/>
      <c r="I69" s="75"/>
      <c r="J69" s="75"/>
      <c r="K69" s="75">
        <f>SUM(K8:K67)</f>
        <v>860</v>
      </c>
    </row>
  </sheetData>
  <mergeCells count="135">
    <mergeCell ref="I4:K4"/>
    <mergeCell ref="B6:D6"/>
    <mergeCell ref="E6:G6"/>
    <mergeCell ref="A1:K1"/>
    <mergeCell ref="A2:K2"/>
    <mergeCell ref="A3:B3"/>
    <mergeCell ref="C3:D3"/>
    <mergeCell ref="F3:G3"/>
    <mergeCell ref="I3:K3"/>
    <mergeCell ref="B7:D7"/>
    <mergeCell ref="E7:G7"/>
    <mergeCell ref="B8:D8"/>
    <mergeCell ref="E8:G8"/>
    <mergeCell ref="B9:D9"/>
    <mergeCell ref="E9:G9"/>
    <mergeCell ref="A4:B4"/>
    <mergeCell ref="C4:D4"/>
    <mergeCell ref="F4:G4"/>
    <mergeCell ref="B13:D13"/>
    <mergeCell ref="E13:G13"/>
    <mergeCell ref="B14:D14"/>
    <mergeCell ref="E14:G14"/>
    <mergeCell ref="B15:D15"/>
    <mergeCell ref="E15:G15"/>
    <mergeCell ref="B10:D10"/>
    <mergeCell ref="E10:G10"/>
    <mergeCell ref="B11:D11"/>
    <mergeCell ref="E11:G11"/>
    <mergeCell ref="B12:D12"/>
    <mergeCell ref="E12:G12"/>
    <mergeCell ref="B19:D19"/>
    <mergeCell ref="E19:G19"/>
    <mergeCell ref="B20:D20"/>
    <mergeCell ref="E20:G20"/>
    <mergeCell ref="B21:D21"/>
    <mergeCell ref="E21:G21"/>
    <mergeCell ref="B16:D16"/>
    <mergeCell ref="E16:G16"/>
    <mergeCell ref="B17:D17"/>
    <mergeCell ref="E17:G17"/>
    <mergeCell ref="B18:D18"/>
    <mergeCell ref="E18:G18"/>
    <mergeCell ref="B25:D25"/>
    <mergeCell ref="E25:G25"/>
    <mergeCell ref="B26:D26"/>
    <mergeCell ref="E26:G26"/>
    <mergeCell ref="B27:D27"/>
    <mergeCell ref="E27:G27"/>
    <mergeCell ref="B22:D22"/>
    <mergeCell ref="E22:G22"/>
    <mergeCell ref="B23:D23"/>
    <mergeCell ref="E23:G23"/>
    <mergeCell ref="B24:D24"/>
    <mergeCell ref="E24:G24"/>
    <mergeCell ref="B31:D31"/>
    <mergeCell ref="E31:G31"/>
    <mergeCell ref="B32:D32"/>
    <mergeCell ref="E32:G32"/>
    <mergeCell ref="B33:D33"/>
    <mergeCell ref="E33:G33"/>
    <mergeCell ref="B28:D28"/>
    <mergeCell ref="E28:G28"/>
    <mergeCell ref="B29:D29"/>
    <mergeCell ref="E29:G29"/>
    <mergeCell ref="B30:D30"/>
    <mergeCell ref="E30:G30"/>
    <mergeCell ref="B37:D37"/>
    <mergeCell ref="E37:G37"/>
    <mergeCell ref="B38:D38"/>
    <mergeCell ref="E38:G38"/>
    <mergeCell ref="B39:D39"/>
    <mergeCell ref="E39:G39"/>
    <mergeCell ref="B34:D34"/>
    <mergeCell ref="E34:G34"/>
    <mergeCell ref="B35:D35"/>
    <mergeCell ref="E35:G35"/>
    <mergeCell ref="B36:D36"/>
    <mergeCell ref="E36:G36"/>
    <mergeCell ref="B43:D43"/>
    <mergeCell ref="E43:G43"/>
    <mergeCell ref="B44:D44"/>
    <mergeCell ref="E44:G44"/>
    <mergeCell ref="B45:D45"/>
    <mergeCell ref="E45:G45"/>
    <mergeCell ref="B40:D40"/>
    <mergeCell ref="E40:G40"/>
    <mergeCell ref="B41:D41"/>
    <mergeCell ref="E41:G41"/>
    <mergeCell ref="B42:D42"/>
    <mergeCell ref="E42:G42"/>
    <mergeCell ref="B49:D49"/>
    <mergeCell ref="E49:G49"/>
    <mergeCell ref="B50:D50"/>
    <mergeCell ref="E50:G50"/>
    <mergeCell ref="B51:D51"/>
    <mergeCell ref="E51:G51"/>
    <mergeCell ref="B46:D46"/>
    <mergeCell ref="E46:G46"/>
    <mergeCell ref="B47:D47"/>
    <mergeCell ref="E47:G47"/>
    <mergeCell ref="B48:D48"/>
    <mergeCell ref="E48:G48"/>
    <mergeCell ref="B55:D55"/>
    <mergeCell ref="E55:G55"/>
    <mergeCell ref="B56:D56"/>
    <mergeCell ref="E56:G56"/>
    <mergeCell ref="B57:D57"/>
    <mergeCell ref="E57:G57"/>
    <mergeCell ref="B52:D52"/>
    <mergeCell ref="E52:G52"/>
    <mergeCell ref="B53:D53"/>
    <mergeCell ref="E53:G53"/>
    <mergeCell ref="B54:D54"/>
    <mergeCell ref="E54:G54"/>
    <mergeCell ref="B61:D61"/>
    <mergeCell ref="E61:G61"/>
    <mergeCell ref="B62:D62"/>
    <mergeCell ref="E62:G62"/>
    <mergeCell ref="B63:D63"/>
    <mergeCell ref="E63:G63"/>
    <mergeCell ref="B58:D58"/>
    <mergeCell ref="E58:G58"/>
    <mergeCell ref="B59:D59"/>
    <mergeCell ref="E59:G59"/>
    <mergeCell ref="B60:D60"/>
    <mergeCell ref="E60:G60"/>
    <mergeCell ref="B67:D67"/>
    <mergeCell ref="E67:G67"/>
    <mergeCell ref="A68:K68"/>
    <mergeCell ref="B64:D64"/>
    <mergeCell ref="E64:G64"/>
    <mergeCell ref="B65:D65"/>
    <mergeCell ref="E65:G65"/>
    <mergeCell ref="B66:D66"/>
    <mergeCell ref="E66:G66"/>
  </mergeCells>
  <printOptions horizontalCentered="1" verticalCentered="1"/>
  <pageMargins left="0" right="0" top="0" bottom="0" header="0" footer="0"/>
  <pageSetup scale="70"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59">
    <tabColor theme="7"/>
  </sheetPr>
  <dimension ref="A1:K69"/>
  <sheetViews>
    <sheetView view="pageBreakPreview" zoomScale="80" zoomScaleNormal="50" zoomScaleSheetLayoutView="80" workbookViewId="0">
      <selection activeCell="E8" sqref="E8:G8"/>
    </sheetView>
  </sheetViews>
  <sheetFormatPr defaultRowHeight="21"/>
  <cols>
    <col min="1" max="1" width="6.42578125" style="18" customWidth="1"/>
    <col min="2" max="2" width="18.85546875" style="1" customWidth="1"/>
    <col min="3" max="3" width="11.85546875" style="1" customWidth="1"/>
    <col min="4" max="4" width="21.5703125" style="1" customWidth="1"/>
    <col min="5" max="5" width="19.42578125" style="1" customWidth="1"/>
    <col min="6" max="6" width="12.85546875" style="1" customWidth="1"/>
    <col min="7" max="7" width="10.5703125" style="1" customWidth="1"/>
    <col min="8" max="8" width="12" style="7" customWidth="1"/>
    <col min="9" max="9" width="10.85546875" style="1" customWidth="1"/>
    <col min="10" max="10" width="10.42578125" style="1" customWidth="1"/>
    <col min="11" max="11" width="13.42578125" style="1" customWidth="1"/>
  </cols>
  <sheetData>
    <row r="1" spans="1:11" ht="79.5" customHeight="1">
      <c r="A1" s="165" t="s">
        <v>0</v>
      </c>
      <c r="B1" s="165"/>
      <c r="C1" s="165"/>
      <c r="D1" s="165"/>
      <c r="E1" s="165"/>
      <c r="F1" s="165"/>
      <c r="G1" s="165"/>
      <c r="H1" s="165"/>
      <c r="I1" s="165"/>
      <c r="J1" s="165"/>
      <c r="K1" s="165"/>
    </row>
    <row r="2" spans="1:11" ht="33.75" customHeight="1">
      <c r="A2" s="166" t="s">
        <v>41</v>
      </c>
      <c r="B2" s="166"/>
      <c r="C2" s="166"/>
      <c r="D2" s="166"/>
      <c r="E2" s="166"/>
      <c r="F2" s="166"/>
      <c r="G2" s="166"/>
      <c r="H2" s="166"/>
      <c r="I2" s="166"/>
      <c r="J2" s="166"/>
      <c r="K2" s="166"/>
    </row>
    <row r="3" spans="1:11" ht="34.5" customHeight="1">
      <c r="A3" s="264" t="s">
        <v>213</v>
      </c>
      <c r="B3" s="265"/>
      <c r="C3" s="266" t="s">
        <v>33</v>
      </c>
      <c r="D3" s="267"/>
      <c r="E3" s="37" t="s">
        <v>44</v>
      </c>
      <c r="F3" s="266" t="s">
        <v>45</v>
      </c>
      <c r="G3" s="270"/>
      <c r="H3" s="35" t="s">
        <v>46</v>
      </c>
      <c r="I3" s="266" t="s">
        <v>222</v>
      </c>
      <c r="J3" s="270"/>
      <c r="K3" s="267"/>
    </row>
    <row r="4" spans="1:11" ht="39.75" customHeight="1">
      <c r="A4" s="264" t="s">
        <v>215</v>
      </c>
      <c r="B4" s="265"/>
      <c r="C4" s="266">
        <v>111</v>
      </c>
      <c r="D4" s="267"/>
      <c r="E4" s="38" t="s">
        <v>49</v>
      </c>
      <c r="F4" s="273" t="s">
        <v>50</v>
      </c>
      <c r="G4" s="274"/>
      <c r="H4" s="36" t="s">
        <v>216</v>
      </c>
      <c r="I4" s="266">
        <v>24</v>
      </c>
      <c r="J4" s="270"/>
      <c r="K4" s="267"/>
    </row>
    <row r="5" spans="1:11" ht="23.25">
      <c r="A5" s="10"/>
      <c r="B5" s="4"/>
      <c r="C5" s="4"/>
      <c r="D5" s="4"/>
      <c r="E5" s="4"/>
      <c r="F5"/>
      <c r="G5"/>
      <c r="H5" s="8"/>
      <c r="I5" s="5"/>
      <c r="J5" s="2"/>
    </row>
    <row r="6" spans="1:11" ht="31.5" customHeight="1">
      <c r="A6" s="11" t="s">
        <v>52</v>
      </c>
      <c r="B6" s="161" t="s">
        <v>53</v>
      </c>
      <c r="C6" s="162"/>
      <c r="D6" s="163"/>
      <c r="E6" s="164" t="s">
        <v>54</v>
      </c>
      <c r="F6" s="164"/>
      <c r="G6" s="164"/>
      <c r="H6" s="24" t="s">
        <v>55</v>
      </c>
      <c r="I6" s="24" t="s">
        <v>56</v>
      </c>
      <c r="J6" s="24" t="s">
        <v>57</v>
      </c>
      <c r="K6" s="24" t="s">
        <v>58</v>
      </c>
    </row>
    <row r="7" spans="1:11" ht="30" customHeight="1">
      <c r="A7" s="13">
        <v>1</v>
      </c>
      <c r="B7" s="174" t="s">
        <v>59</v>
      </c>
      <c r="C7" s="174"/>
      <c r="D7" s="174"/>
      <c r="E7" s="174" t="s">
        <v>60</v>
      </c>
      <c r="F7" s="174"/>
      <c r="G7" s="174"/>
      <c r="H7" s="9"/>
      <c r="I7" s="3"/>
      <c r="J7" s="3"/>
      <c r="K7" s="3"/>
    </row>
    <row r="8" spans="1:11" ht="116.25" customHeight="1">
      <c r="A8" s="12">
        <v>1.1000000000000001</v>
      </c>
      <c r="B8" s="175" t="s">
        <v>61</v>
      </c>
      <c r="C8" s="176"/>
      <c r="D8" s="177"/>
      <c r="E8" s="178" t="s">
        <v>62</v>
      </c>
      <c r="F8" s="179"/>
      <c r="G8" s="180"/>
      <c r="H8" s="46" t="s">
        <v>63</v>
      </c>
      <c r="I8" s="28"/>
      <c r="J8" s="27">
        <v>15</v>
      </c>
      <c r="K8" s="25">
        <f>J8*I8</f>
        <v>0</v>
      </c>
    </row>
    <row r="9" spans="1:11" ht="126.75" customHeight="1">
      <c r="A9" s="12">
        <v>1.2</v>
      </c>
      <c r="B9" s="196" t="s">
        <v>64</v>
      </c>
      <c r="C9" s="196"/>
      <c r="D9" s="196"/>
      <c r="E9" s="197" t="s">
        <v>65</v>
      </c>
      <c r="F9" s="197"/>
      <c r="G9" s="197"/>
      <c r="H9" s="46" t="s">
        <v>63</v>
      </c>
      <c r="I9" s="28"/>
      <c r="J9" s="27">
        <v>15</v>
      </c>
      <c r="K9" s="25">
        <f>J9*I9</f>
        <v>0</v>
      </c>
    </row>
    <row r="10" spans="1:11" ht="25.5" customHeight="1">
      <c r="A10" s="90">
        <v>2</v>
      </c>
      <c r="B10" s="262" t="s">
        <v>66</v>
      </c>
      <c r="C10" s="262"/>
      <c r="D10" s="262"/>
      <c r="E10" s="262" t="s">
        <v>67</v>
      </c>
      <c r="F10" s="262"/>
      <c r="G10" s="262"/>
      <c r="H10" s="47"/>
      <c r="I10" s="9"/>
      <c r="J10" s="26"/>
      <c r="K10" s="26"/>
    </row>
    <row r="11" spans="1:11" ht="101.25" customHeight="1">
      <c r="A11" s="12">
        <v>2.1</v>
      </c>
      <c r="B11" s="175" t="s">
        <v>68</v>
      </c>
      <c r="C11" s="176"/>
      <c r="D11" s="177"/>
      <c r="E11" s="178" t="s">
        <v>69</v>
      </c>
      <c r="F11" s="179"/>
      <c r="G11" s="180"/>
      <c r="H11" s="46" t="s">
        <v>63</v>
      </c>
      <c r="I11" s="28">
        <v>40</v>
      </c>
      <c r="J11" s="27">
        <v>4</v>
      </c>
      <c r="K11" s="25">
        <f t="shared" ref="K11:K16" si="0">J11*I11</f>
        <v>160</v>
      </c>
    </row>
    <row r="12" spans="1:11" ht="104.25" customHeight="1">
      <c r="A12" s="14">
        <v>2.2000000000000002</v>
      </c>
      <c r="B12" s="175" t="s">
        <v>70</v>
      </c>
      <c r="C12" s="176"/>
      <c r="D12" s="177"/>
      <c r="E12" s="178" t="s">
        <v>71</v>
      </c>
      <c r="F12" s="179"/>
      <c r="G12" s="180"/>
      <c r="H12" s="48" t="s">
        <v>72</v>
      </c>
      <c r="I12" s="28"/>
      <c r="J12" s="27">
        <v>8</v>
      </c>
      <c r="K12" s="25">
        <f t="shared" si="0"/>
        <v>0</v>
      </c>
    </row>
    <row r="13" spans="1:11" ht="93" customHeight="1">
      <c r="A13" s="14">
        <v>2.2999999999999998</v>
      </c>
      <c r="B13" s="175" t="s">
        <v>73</v>
      </c>
      <c r="C13" s="176"/>
      <c r="D13" s="177"/>
      <c r="E13" s="178" t="s">
        <v>74</v>
      </c>
      <c r="F13" s="179"/>
      <c r="G13" s="180"/>
      <c r="H13" s="48" t="s">
        <v>72</v>
      </c>
      <c r="I13" s="28"/>
      <c r="J13" s="27">
        <v>11</v>
      </c>
      <c r="K13" s="25">
        <f t="shared" si="0"/>
        <v>0</v>
      </c>
    </row>
    <row r="14" spans="1:11" ht="157.5" customHeight="1">
      <c r="A14" s="14">
        <v>2.4</v>
      </c>
      <c r="B14" s="175" t="s">
        <v>75</v>
      </c>
      <c r="C14" s="176"/>
      <c r="D14" s="177"/>
      <c r="E14" s="178" t="s">
        <v>76</v>
      </c>
      <c r="F14" s="179"/>
      <c r="G14" s="180"/>
      <c r="H14" s="46" t="s">
        <v>63</v>
      </c>
      <c r="I14" s="28">
        <v>40</v>
      </c>
      <c r="J14" s="27">
        <v>15</v>
      </c>
      <c r="K14" s="25">
        <f t="shared" si="0"/>
        <v>600</v>
      </c>
    </row>
    <row r="15" spans="1:11" ht="84" customHeight="1">
      <c r="A15" s="12">
        <v>2.5</v>
      </c>
      <c r="B15" s="175" t="s">
        <v>77</v>
      </c>
      <c r="C15" s="176"/>
      <c r="D15" s="177"/>
      <c r="E15" s="178" t="s">
        <v>78</v>
      </c>
      <c r="F15" s="179"/>
      <c r="G15" s="180"/>
      <c r="H15" s="46" t="s">
        <v>63</v>
      </c>
      <c r="I15" s="28"/>
      <c r="J15" s="27">
        <v>18</v>
      </c>
      <c r="K15" s="25">
        <f t="shared" si="0"/>
        <v>0</v>
      </c>
    </row>
    <row r="16" spans="1:11" ht="131.44999999999999" customHeight="1">
      <c r="A16" s="14">
        <v>2.6</v>
      </c>
      <c r="B16" s="175" t="s">
        <v>79</v>
      </c>
      <c r="C16" s="176"/>
      <c r="D16" s="177"/>
      <c r="E16" s="178" t="s">
        <v>80</v>
      </c>
      <c r="F16" s="179"/>
      <c r="G16" s="180"/>
      <c r="H16" s="46" t="s">
        <v>63</v>
      </c>
      <c r="I16" s="28"/>
      <c r="J16" s="27">
        <v>10</v>
      </c>
      <c r="K16" s="25">
        <f t="shared" si="0"/>
        <v>0</v>
      </c>
    </row>
    <row r="17" spans="1:11" ht="30" customHeight="1">
      <c r="A17" s="91">
        <v>3</v>
      </c>
      <c r="B17" s="263" t="s">
        <v>81</v>
      </c>
      <c r="C17" s="263"/>
      <c r="D17" s="263"/>
      <c r="E17" s="262" t="s">
        <v>82</v>
      </c>
      <c r="F17" s="262"/>
      <c r="G17" s="262"/>
      <c r="H17" s="47"/>
      <c r="I17" s="29"/>
      <c r="J17" s="26"/>
      <c r="K17" s="26"/>
    </row>
    <row r="18" spans="1:11" ht="90" customHeight="1">
      <c r="A18" s="12">
        <v>3.1</v>
      </c>
      <c r="B18" s="175" t="s">
        <v>83</v>
      </c>
      <c r="C18" s="176"/>
      <c r="D18" s="177"/>
      <c r="E18" s="178" t="s">
        <v>84</v>
      </c>
      <c r="F18" s="179"/>
      <c r="G18" s="180"/>
      <c r="H18" s="46" t="s">
        <v>85</v>
      </c>
      <c r="I18" s="28"/>
      <c r="J18" s="27">
        <v>50</v>
      </c>
      <c r="K18" s="25">
        <f t="shared" ref="K18:K23" si="1">J18*I18</f>
        <v>0</v>
      </c>
    </row>
    <row r="19" spans="1:11" ht="108.6" customHeight="1">
      <c r="A19" s="12">
        <v>3.2</v>
      </c>
      <c r="B19" s="175" t="s">
        <v>86</v>
      </c>
      <c r="C19" s="176"/>
      <c r="D19" s="177"/>
      <c r="E19" s="178" t="s">
        <v>87</v>
      </c>
      <c r="F19" s="179"/>
      <c r="G19" s="180"/>
      <c r="H19" s="46" t="s">
        <v>63</v>
      </c>
      <c r="I19" s="28"/>
      <c r="J19" s="27">
        <v>10</v>
      </c>
      <c r="K19" s="25">
        <f t="shared" si="1"/>
        <v>0</v>
      </c>
    </row>
    <row r="20" spans="1:11" ht="116.1" customHeight="1">
      <c r="A20" s="12">
        <v>3.3</v>
      </c>
      <c r="B20" s="175" t="s">
        <v>88</v>
      </c>
      <c r="C20" s="176"/>
      <c r="D20" s="177"/>
      <c r="E20" s="178" t="s">
        <v>89</v>
      </c>
      <c r="F20" s="179"/>
      <c r="G20" s="180"/>
      <c r="H20" s="46" t="s">
        <v>63</v>
      </c>
      <c r="I20" s="28"/>
      <c r="J20" s="27">
        <v>60</v>
      </c>
      <c r="K20" s="25">
        <f t="shared" si="1"/>
        <v>0</v>
      </c>
    </row>
    <row r="21" spans="1:11" ht="91.5" customHeight="1">
      <c r="A21" s="34">
        <v>3.4</v>
      </c>
      <c r="B21" s="175" t="s">
        <v>90</v>
      </c>
      <c r="C21" s="176"/>
      <c r="D21" s="177"/>
      <c r="E21" s="178" t="s">
        <v>91</v>
      </c>
      <c r="F21" s="179"/>
      <c r="G21" s="180"/>
      <c r="H21" s="48" t="s">
        <v>85</v>
      </c>
      <c r="I21" s="28"/>
      <c r="J21" s="27">
        <v>25</v>
      </c>
      <c r="K21" s="25">
        <f t="shared" si="1"/>
        <v>0</v>
      </c>
    </row>
    <row r="22" spans="1:11" ht="119.1" customHeight="1">
      <c r="A22" s="34">
        <v>3.5</v>
      </c>
      <c r="B22" s="175" t="s">
        <v>92</v>
      </c>
      <c r="C22" s="176"/>
      <c r="D22" s="177"/>
      <c r="E22" s="178" t="s">
        <v>93</v>
      </c>
      <c r="F22" s="179"/>
      <c r="G22" s="180"/>
      <c r="H22" s="46" t="s">
        <v>63</v>
      </c>
      <c r="I22" s="28"/>
      <c r="J22" s="27">
        <v>50</v>
      </c>
      <c r="K22" s="25">
        <f t="shared" si="1"/>
        <v>0</v>
      </c>
    </row>
    <row r="23" spans="1:11" ht="91.5" customHeight="1">
      <c r="A23" s="34">
        <v>3.6</v>
      </c>
      <c r="B23" s="175" t="s">
        <v>94</v>
      </c>
      <c r="C23" s="176"/>
      <c r="D23" s="177"/>
      <c r="E23" s="178" t="s">
        <v>95</v>
      </c>
      <c r="F23" s="179"/>
      <c r="G23" s="180"/>
      <c r="H23" s="48" t="s">
        <v>85</v>
      </c>
      <c r="I23" s="28"/>
      <c r="J23" s="27">
        <v>25</v>
      </c>
      <c r="K23" s="25">
        <f t="shared" si="1"/>
        <v>0</v>
      </c>
    </row>
    <row r="24" spans="1:11" ht="28.5" customHeight="1">
      <c r="A24" s="92">
        <v>4</v>
      </c>
      <c r="B24" s="262" t="s">
        <v>96</v>
      </c>
      <c r="C24" s="262"/>
      <c r="D24" s="262"/>
      <c r="E24" s="262" t="s">
        <v>97</v>
      </c>
      <c r="F24" s="262"/>
      <c r="G24" s="262"/>
      <c r="H24" s="47"/>
      <c r="I24" s="29"/>
      <c r="J24" s="26"/>
      <c r="K24" s="26"/>
    </row>
    <row r="25" spans="1:11" ht="148.5" customHeight="1">
      <c r="A25" s="12">
        <v>4.0999999999999996</v>
      </c>
      <c r="B25" s="175" t="s">
        <v>98</v>
      </c>
      <c r="C25" s="176"/>
      <c r="D25" s="177"/>
      <c r="E25" s="178" t="s">
        <v>99</v>
      </c>
      <c r="F25" s="179"/>
      <c r="G25" s="180"/>
      <c r="H25" s="46" t="s">
        <v>63</v>
      </c>
      <c r="I25" s="28"/>
      <c r="J25" s="27">
        <v>110</v>
      </c>
      <c r="K25" s="25">
        <f>J25*I25</f>
        <v>0</v>
      </c>
    </row>
    <row r="26" spans="1:11" ht="112.5" customHeight="1">
      <c r="A26" s="14">
        <v>4.2</v>
      </c>
      <c r="B26" s="175" t="s">
        <v>100</v>
      </c>
      <c r="C26" s="176"/>
      <c r="D26" s="177"/>
      <c r="E26" s="178" t="s">
        <v>101</v>
      </c>
      <c r="F26" s="179"/>
      <c r="G26" s="180"/>
      <c r="H26" s="46" t="s">
        <v>63</v>
      </c>
      <c r="I26" s="28"/>
      <c r="J26" s="27">
        <v>90</v>
      </c>
      <c r="K26" s="25">
        <f>J26*I26</f>
        <v>0</v>
      </c>
    </row>
    <row r="27" spans="1:11" ht="89.1" customHeight="1">
      <c r="A27" s="12">
        <v>4.3</v>
      </c>
      <c r="B27" s="175" t="s">
        <v>102</v>
      </c>
      <c r="C27" s="176"/>
      <c r="D27" s="177"/>
      <c r="E27" s="178" t="s">
        <v>103</v>
      </c>
      <c r="F27" s="179"/>
      <c r="G27" s="180"/>
      <c r="H27" s="46" t="s">
        <v>63</v>
      </c>
      <c r="I27" s="28">
        <v>2</v>
      </c>
      <c r="J27" s="27">
        <v>90</v>
      </c>
      <c r="K27" s="25">
        <f>J27*I27</f>
        <v>180</v>
      </c>
    </row>
    <row r="28" spans="1:11" ht="97.5" customHeight="1">
      <c r="A28" s="14">
        <v>4.4000000000000004</v>
      </c>
      <c r="B28" s="175" t="s">
        <v>104</v>
      </c>
      <c r="C28" s="176"/>
      <c r="D28" s="177"/>
      <c r="E28" s="178" t="s">
        <v>105</v>
      </c>
      <c r="F28" s="179"/>
      <c r="G28" s="180"/>
      <c r="H28" s="49" t="s">
        <v>106</v>
      </c>
      <c r="I28" s="28"/>
      <c r="J28" s="27">
        <v>8</v>
      </c>
      <c r="K28" s="25">
        <f>J28*I28</f>
        <v>0</v>
      </c>
    </row>
    <row r="29" spans="1:11" ht="137.25" customHeight="1">
      <c r="A29" s="14">
        <v>4.5</v>
      </c>
      <c r="B29" s="175" t="s">
        <v>107</v>
      </c>
      <c r="C29" s="176"/>
      <c r="D29" s="177"/>
      <c r="E29" s="178" t="s">
        <v>108</v>
      </c>
      <c r="F29" s="179"/>
      <c r="G29" s="180"/>
      <c r="H29" s="49" t="s">
        <v>106</v>
      </c>
      <c r="I29" s="28"/>
      <c r="J29" s="27">
        <v>35</v>
      </c>
      <c r="K29" s="25">
        <f>J29*I29</f>
        <v>0</v>
      </c>
    </row>
    <row r="30" spans="1:11" ht="33" customHeight="1">
      <c r="A30" s="92">
        <v>5</v>
      </c>
      <c r="B30" s="262" t="s">
        <v>109</v>
      </c>
      <c r="C30" s="262"/>
      <c r="D30" s="262"/>
      <c r="E30" s="262" t="s">
        <v>110</v>
      </c>
      <c r="F30" s="262"/>
      <c r="G30" s="262"/>
      <c r="H30" s="47"/>
      <c r="I30" s="30"/>
      <c r="J30" s="26"/>
      <c r="K30" s="26"/>
    </row>
    <row r="31" spans="1:11" ht="167.25" customHeight="1">
      <c r="A31" s="14">
        <v>5.0999999999999996</v>
      </c>
      <c r="B31" s="196" t="s">
        <v>111</v>
      </c>
      <c r="C31" s="196"/>
      <c r="D31" s="196"/>
      <c r="E31" s="197" t="s">
        <v>112</v>
      </c>
      <c r="F31" s="197"/>
      <c r="G31" s="197"/>
      <c r="H31" s="48" t="s">
        <v>72</v>
      </c>
      <c r="I31" s="28"/>
      <c r="J31" s="27">
        <v>10</v>
      </c>
      <c r="K31" s="25">
        <f>J31*I31</f>
        <v>0</v>
      </c>
    </row>
    <row r="32" spans="1:11" ht="135" customHeight="1">
      <c r="A32" s="14">
        <v>5.2</v>
      </c>
      <c r="B32" s="196" t="s">
        <v>113</v>
      </c>
      <c r="C32" s="196"/>
      <c r="D32" s="196"/>
      <c r="E32" s="258" t="s">
        <v>114</v>
      </c>
      <c r="F32" s="258"/>
      <c r="G32" s="258"/>
      <c r="H32" s="48" t="s">
        <v>63</v>
      </c>
      <c r="I32" s="28"/>
      <c r="J32" s="27">
        <v>35</v>
      </c>
      <c r="K32" s="25">
        <f>J32*I32</f>
        <v>0</v>
      </c>
    </row>
    <row r="33" spans="1:11" ht="33" customHeight="1">
      <c r="A33" s="93">
        <v>6</v>
      </c>
      <c r="B33" s="259" t="s">
        <v>115</v>
      </c>
      <c r="C33" s="260"/>
      <c r="D33" s="261"/>
      <c r="E33" s="259" t="s">
        <v>116</v>
      </c>
      <c r="F33" s="260"/>
      <c r="G33" s="261"/>
      <c r="H33" s="50"/>
      <c r="I33" s="30"/>
      <c r="J33" s="26"/>
      <c r="K33" s="26"/>
    </row>
    <row r="34" spans="1:11" ht="112.5" customHeight="1">
      <c r="A34" s="12">
        <v>6.1</v>
      </c>
      <c r="B34" s="175" t="s">
        <v>117</v>
      </c>
      <c r="C34" s="176"/>
      <c r="D34" s="177"/>
      <c r="E34" s="178" t="s">
        <v>118</v>
      </c>
      <c r="F34" s="179"/>
      <c r="G34" s="180"/>
      <c r="H34" s="46" t="s">
        <v>85</v>
      </c>
      <c r="I34" s="28"/>
      <c r="J34" s="27">
        <v>200</v>
      </c>
      <c r="K34" s="25">
        <f>J34*I34</f>
        <v>0</v>
      </c>
    </row>
    <row r="35" spans="1:11" ht="113.25" customHeight="1">
      <c r="A35" s="12">
        <v>6.2</v>
      </c>
      <c r="B35" s="175" t="s">
        <v>119</v>
      </c>
      <c r="C35" s="176"/>
      <c r="D35" s="177"/>
      <c r="E35" s="178" t="s">
        <v>120</v>
      </c>
      <c r="F35" s="179"/>
      <c r="G35" s="180"/>
      <c r="H35" s="48" t="s">
        <v>85</v>
      </c>
      <c r="I35" s="28"/>
      <c r="J35" s="27">
        <v>200</v>
      </c>
      <c r="K35" s="25">
        <f>J35*I35</f>
        <v>0</v>
      </c>
    </row>
    <row r="36" spans="1:11" ht="113.25" customHeight="1">
      <c r="A36" s="12">
        <v>6.3</v>
      </c>
      <c r="B36" s="196" t="s">
        <v>121</v>
      </c>
      <c r="C36" s="196"/>
      <c r="D36" s="196"/>
      <c r="E36" s="197" t="s">
        <v>122</v>
      </c>
      <c r="F36" s="197"/>
      <c r="G36" s="197"/>
      <c r="H36" s="48" t="s">
        <v>85</v>
      </c>
      <c r="I36" s="28"/>
      <c r="J36" s="27">
        <v>250</v>
      </c>
      <c r="K36" s="25">
        <f t="shared" ref="K36:K54" si="2">J36*I36</f>
        <v>0</v>
      </c>
    </row>
    <row r="37" spans="1:11" ht="113.25" customHeight="1">
      <c r="A37" s="12">
        <v>6.4</v>
      </c>
      <c r="B37" s="196" t="s">
        <v>123</v>
      </c>
      <c r="C37" s="196"/>
      <c r="D37" s="196"/>
      <c r="E37" s="197" t="s">
        <v>124</v>
      </c>
      <c r="F37" s="197"/>
      <c r="G37" s="197"/>
      <c r="H37" s="48" t="s">
        <v>85</v>
      </c>
      <c r="I37" s="28"/>
      <c r="J37" s="27">
        <v>210</v>
      </c>
      <c r="K37" s="25">
        <f t="shared" si="2"/>
        <v>0</v>
      </c>
    </row>
    <row r="38" spans="1:11" ht="113.25" customHeight="1">
      <c r="A38" s="12">
        <v>6.5</v>
      </c>
      <c r="B38" s="196" t="s">
        <v>125</v>
      </c>
      <c r="C38" s="196"/>
      <c r="D38" s="196"/>
      <c r="E38" s="197" t="s">
        <v>126</v>
      </c>
      <c r="F38" s="197"/>
      <c r="G38" s="197"/>
      <c r="H38" s="48" t="s">
        <v>72</v>
      </c>
      <c r="I38" s="28"/>
      <c r="J38" s="27">
        <v>15</v>
      </c>
      <c r="K38" s="25">
        <f t="shared" si="2"/>
        <v>0</v>
      </c>
    </row>
    <row r="39" spans="1:11" ht="87.75" customHeight="1">
      <c r="A39" s="12">
        <v>6.6</v>
      </c>
      <c r="B39" s="196" t="s">
        <v>127</v>
      </c>
      <c r="C39" s="196"/>
      <c r="D39" s="196"/>
      <c r="E39" s="197" t="s">
        <v>128</v>
      </c>
      <c r="F39" s="197"/>
      <c r="G39" s="197"/>
      <c r="H39" s="48" t="s">
        <v>85</v>
      </c>
      <c r="I39" s="28"/>
      <c r="J39" s="27">
        <v>30</v>
      </c>
      <c r="K39" s="25">
        <f t="shared" si="2"/>
        <v>0</v>
      </c>
    </row>
    <row r="40" spans="1:11" ht="113.25" customHeight="1">
      <c r="A40" s="12">
        <v>6.7</v>
      </c>
      <c r="B40" s="196" t="s">
        <v>129</v>
      </c>
      <c r="C40" s="196"/>
      <c r="D40" s="196"/>
      <c r="E40" s="197" t="s">
        <v>130</v>
      </c>
      <c r="F40" s="197"/>
      <c r="G40" s="197"/>
      <c r="H40" s="48" t="s">
        <v>72</v>
      </c>
      <c r="I40" s="28"/>
      <c r="J40" s="27">
        <v>20</v>
      </c>
      <c r="K40" s="25">
        <f t="shared" si="2"/>
        <v>0</v>
      </c>
    </row>
    <row r="41" spans="1:11" ht="137.1" customHeight="1">
      <c r="A41" s="12">
        <v>6.8</v>
      </c>
      <c r="B41" s="196" t="s">
        <v>131</v>
      </c>
      <c r="C41" s="196"/>
      <c r="D41" s="196"/>
      <c r="E41" s="197" t="s">
        <v>132</v>
      </c>
      <c r="F41" s="197"/>
      <c r="G41" s="197"/>
      <c r="H41" s="48" t="s">
        <v>85</v>
      </c>
      <c r="I41" s="28"/>
      <c r="J41" s="27">
        <v>175</v>
      </c>
      <c r="K41" s="25">
        <f t="shared" si="2"/>
        <v>0</v>
      </c>
    </row>
    <row r="42" spans="1:11" ht="72" customHeight="1">
      <c r="A42" s="12">
        <v>6.9</v>
      </c>
      <c r="B42" s="196" t="s">
        <v>133</v>
      </c>
      <c r="C42" s="196"/>
      <c r="D42" s="196"/>
      <c r="E42" s="197" t="s">
        <v>134</v>
      </c>
      <c r="F42" s="197"/>
      <c r="G42" s="197"/>
      <c r="H42" s="48" t="s">
        <v>85</v>
      </c>
      <c r="I42" s="28"/>
      <c r="J42" s="27">
        <v>35</v>
      </c>
      <c r="K42" s="25">
        <f t="shared" si="2"/>
        <v>0</v>
      </c>
    </row>
    <row r="43" spans="1:11" ht="75" customHeight="1">
      <c r="A43" s="40">
        <v>6.1</v>
      </c>
      <c r="B43" s="196" t="s">
        <v>135</v>
      </c>
      <c r="C43" s="196"/>
      <c r="D43" s="196"/>
      <c r="E43" s="197" t="s">
        <v>136</v>
      </c>
      <c r="F43" s="197"/>
      <c r="G43" s="197"/>
      <c r="H43" s="48" t="s">
        <v>85</v>
      </c>
      <c r="I43" s="28"/>
      <c r="J43" s="27">
        <v>20</v>
      </c>
      <c r="K43" s="25">
        <f t="shared" si="2"/>
        <v>0</v>
      </c>
    </row>
    <row r="44" spans="1:11" ht="57.75" customHeight="1">
      <c r="A44" s="40">
        <v>6.11</v>
      </c>
      <c r="B44" s="196" t="s">
        <v>137</v>
      </c>
      <c r="C44" s="196"/>
      <c r="D44" s="196"/>
      <c r="E44" s="197" t="s">
        <v>138</v>
      </c>
      <c r="F44" s="197"/>
      <c r="G44" s="197"/>
      <c r="H44" s="48" t="s">
        <v>85</v>
      </c>
      <c r="I44" s="28"/>
      <c r="J44" s="27">
        <v>120</v>
      </c>
      <c r="K44" s="25">
        <f t="shared" si="2"/>
        <v>0</v>
      </c>
    </row>
    <row r="45" spans="1:11" ht="111" customHeight="1">
      <c r="A45" s="40">
        <v>6.12</v>
      </c>
      <c r="B45" s="196" t="s">
        <v>139</v>
      </c>
      <c r="C45" s="196"/>
      <c r="D45" s="196"/>
      <c r="E45" s="197" t="s">
        <v>140</v>
      </c>
      <c r="F45" s="197"/>
      <c r="G45" s="197"/>
      <c r="H45" s="48" t="s">
        <v>85</v>
      </c>
      <c r="I45" s="28"/>
      <c r="J45" s="27">
        <v>90</v>
      </c>
      <c r="K45" s="25">
        <f t="shared" si="2"/>
        <v>0</v>
      </c>
    </row>
    <row r="46" spans="1:11" ht="106.35" customHeight="1">
      <c r="A46" s="40">
        <v>6.13</v>
      </c>
      <c r="B46" s="196" t="s">
        <v>141</v>
      </c>
      <c r="C46" s="196"/>
      <c r="D46" s="196"/>
      <c r="E46" s="197" t="s">
        <v>142</v>
      </c>
      <c r="F46" s="197"/>
      <c r="G46" s="197"/>
      <c r="H46" s="48" t="s">
        <v>85</v>
      </c>
      <c r="I46" s="28"/>
      <c r="J46" s="27">
        <v>90</v>
      </c>
      <c r="K46" s="25">
        <f t="shared" si="2"/>
        <v>0</v>
      </c>
    </row>
    <row r="47" spans="1:11" ht="97.35" customHeight="1">
      <c r="A47" s="40">
        <v>6.14</v>
      </c>
      <c r="B47" s="196" t="s">
        <v>143</v>
      </c>
      <c r="C47" s="196"/>
      <c r="D47" s="196"/>
      <c r="E47" s="212" t="s">
        <v>144</v>
      </c>
      <c r="F47" s="212"/>
      <c r="G47" s="212"/>
      <c r="H47" s="48" t="s">
        <v>85</v>
      </c>
      <c r="I47" s="28"/>
      <c r="J47" s="27">
        <v>220</v>
      </c>
      <c r="K47" s="25">
        <f t="shared" si="2"/>
        <v>0</v>
      </c>
    </row>
    <row r="48" spans="1:11" ht="113.45" customHeight="1">
      <c r="A48" s="40">
        <v>6.15</v>
      </c>
      <c r="B48" s="196" t="s">
        <v>145</v>
      </c>
      <c r="C48" s="196"/>
      <c r="D48" s="196"/>
      <c r="E48" s="197" t="s">
        <v>146</v>
      </c>
      <c r="F48" s="197"/>
      <c r="G48" s="197"/>
      <c r="H48" s="48" t="s">
        <v>85</v>
      </c>
      <c r="I48" s="28"/>
      <c r="J48" s="27">
        <v>120</v>
      </c>
      <c r="K48" s="25">
        <f t="shared" si="2"/>
        <v>0</v>
      </c>
    </row>
    <row r="49" spans="1:11" ht="97.5" customHeight="1">
      <c r="A49" s="40">
        <v>6.16</v>
      </c>
      <c r="B49" s="196" t="s">
        <v>147</v>
      </c>
      <c r="C49" s="196"/>
      <c r="D49" s="196"/>
      <c r="E49" s="212" t="s">
        <v>148</v>
      </c>
      <c r="F49" s="212"/>
      <c r="G49" s="212"/>
      <c r="H49" s="48" t="s">
        <v>85</v>
      </c>
      <c r="I49" s="28"/>
      <c r="J49" s="27">
        <v>175</v>
      </c>
      <c r="K49" s="25">
        <f t="shared" si="2"/>
        <v>0</v>
      </c>
    </row>
    <row r="50" spans="1:11" ht="110.1" customHeight="1">
      <c r="A50" s="40">
        <v>6.17</v>
      </c>
      <c r="B50" s="196" t="s">
        <v>149</v>
      </c>
      <c r="C50" s="196"/>
      <c r="D50" s="196"/>
      <c r="E50" s="197" t="s">
        <v>150</v>
      </c>
      <c r="F50" s="197"/>
      <c r="G50" s="197"/>
      <c r="H50" s="48" t="s">
        <v>85</v>
      </c>
      <c r="I50" s="28"/>
      <c r="J50" s="27">
        <v>185</v>
      </c>
      <c r="K50" s="25">
        <f t="shared" si="2"/>
        <v>0</v>
      </c>
    </row>
    <row r="51" spans="1:11" ht="138.6" customHeight="1">
      <c r="A51" s="40">
        <v>6.1800000000000104</v>
      </c>
      <c r="B51" s="196" t="s">
        <v>151</v>
      </c>
      <c r="C51" s="196"/>
      <c r="D51" s="196"/>
      <c r="E51" s="197" t="s">
        <v>152</v>
      </c>
      <c r="F51" s="197"/>
      <c r="G51" s="197"/>
      <c r="H51" s="48" t="s">
        <v>153</v>
      </c>
      <c r="I51" s="28"/>
      <c r="J51" s="27">
        <v>120</v>
      </c>
      <c r="K51" s="25">
        <f t="shared" si="2"/>
        <v>0</v>
      </c>
    </row>
    <row r="52" spans="1:11" ht="31.5" customHeight="1">
      <c r="A52" s="94">
        <v>7</v>
      </c>
      <c r="B52" s="248" t="s">
        <v>154</v>
      </c>
      <c r="C52" s="249"/>
      <c r="D52" s="250"/>
      <c r="E52" s="251" t="s">
        <v>155</v>
      </c>
      <c r="F52" s="251"/>
      <c r="G52" s="251"/>
      <c r="H52" s="51"/>
      <c r="I52" s="32"/>
      <c r="J52" s="32"/>
      <c r="K52" s="33"/>
    </row>
    <row r="53" spans="1:11" ht="113.25" customHeight="1">
      <c r="A53" s="14">
        <v>7.1</v>
      </c>
      <c r="B53" s="196" t="s">
        <v>156</v>
      </c>
      <c r="C53" s="196"/>
      <c r="D53" s="196"/>
      <c r="E53" s="197" t="s">
        <v>157</v>
      </c>
      <c r="F53" s="197"/>
      <c r="G53" s="197"/>
      <c r="H53" s="48"/>
      <c r="I53" s="28"/>
      <c r="J53" s="27">
        <v>25</v>
      </c>
      <c r="K53" s="25">
        <f t="shared" si="2"/>
        <v>0</v>
      </c>
    </row>
    <row r="54" spans="1:11" ht="113.25" customHeight="1">
      <c r="A54" s="14">
        <v>7.2</v>
      </c>
      <c r="B54" s="196" t="s">
        <v>158</v>
      </c>
      <c r="C54" s="196"/>
      <c r="D54" s="196"/>
      <c r="E54" s="212" t="s">
        <v>159</v>
      </c>
      <c r="F54" s="212"/>
      <c r="G54" s="212"/>
      <c r="H54" s="48"/>
      <c r="I54" s="28"/>
      <c r="J54" s="27">
        <v>25</v>
      </c>
      <c r="K54" s="25">
        <f t="shared" si="2"/>
        <v>0</v>
      </c>
    </row>
    <row r="55" spans="1:11" ht="31.5" customHeight="1" thickBot="1">
      <c r="A55" s="94">
        <v>8</v>
      </c>
      <c r="B55" s="248" t="s">
        <v>160</v>
      </c>
      <c r="C55" s="249"/>
      <c r="D55" s="250"/>
      <c r="E55" s="251" t="s">
        <v>161</v>
      </c>
      <c r="F55" s="251"/>
      <c r="G55" s="251"/>
      <c r="H55" s="51"/>
      <c r="I55" s="32"/>
      <c r="J55" s="32"/>
      <c r="K55" s="33"/>
    </row>
    <row r="56" spans="1:11" ht="127.5" customHeight="1" thickBot="1">
      <c r="A56" s="42">
        <v>8.1</v>
      </c>
      <c r="B56" s="252" t="s">
        <v>162</v>
      </c>
      <c r="C56" s="253"/>
      <c r="D56" s="254"/>
      <c r="E56" s="255" t="s">
        <v>163</v>
      </c>
      <c r="F56" s="256"/>
      <c r="G56" s="257"/>
      <c r="H56" s="52" t="s">
        <v>85</v>
      </c>
      <c r="I56" s="43"/>
      <c r="J56" s="44">
        <v>50</v>
      </c>
      <c r="K56" s="45">
        <f t="shared" ref="K56:K67" si="3">I56*J56</f>
        <v>0</v>
      </c>
    </row>
    <row r="57" spans="1:11" ht="124.5" customHeight="1" thickBot="1">
      <c r="A57" s="14">
        <v>8.1999999999999993</v>
      </c>
      <c r="B57" s="220" t="s">
        <v>164</v>
      </c>
      <c r="C57" s="220"/>
      <c r="D57" s="220"/>
      <c r="E57" s="221" t="s">
        <v>165</v>
      </c>
      <c r="F57" s="221"/>
      <c r="G57" s="221"/>
      <c r="H57" s="48" t="s">
        <v>85</v>
      </c>
      <c r="I57" s="43"/>
      <c r="J57" s="44">
        <v>10</v>
      </c>
      <c r="K57" s="45">
        <f t="shared" si="3"/>
        <v>0</v>
      </c>
    </row>
    <row r="58" spans="1:11" ht="120" customHeight="1">
      <c r="A58" s="42">
        <v>8.3000000000000007</v>
      </c>
      <c r="B58" s="224" t="s">
        <v>164</v>
      </c>
      <c r="C58" s="224"/>
      <c r="D58" s="224"/>
      <c r="E58" s="225" t="s">
        <v>166</v>
      </c>
      <c r="F58" s="225"/>
      <c r="G58" s="225"/>
      <c r="H58" s="49" t="s">
        <v>85</v>
      </c>
      <c r="I58" s="43"/>
      <c r="J58" s="44">
        <v>10</v>
      </c>
      <c r="K58" s="45">
        <f t="shared" si="3"/>
        <v>0</v>
      </c>
    </row>
    <row r="59" spans="1:11" ht="150" customHeight="1" thickBot="1">
      <c r="A59" s="14">
        <v>8.4</v>
      </c>
      <c r="B59" s="220" t="s">
        <v>167</v>
      </c>
      <c r="C59" s="220"/>
      <c r="D59" s="220"/>
      <c r="E59" s="221" t="s">
        <v>168</v>
      </c>
      <c r="F59" s="221"/>
      <c r="G59" s="221"/>
      <c r="H59" s="48" t="s">
        <v>85</v>
      </c>
      <c r="I59" s="28"/>
      <c r="J59" s="27">
        <v>30</v>
      </c>
      <c r="K59" s="45">
        <f t="shared" si="3"/>
        <v>0</v>
      </c>
    </row>
    <row r="60" spans="1:11" ht="148.5" customHeight="1">
      <c r="A60" s="42">
        <v>8.5</v>
      </c>
      <c r="B60" s="220" t="s">
        <v>169</v>
      </c>
      <c r="C60" s="220"/>
      <c r="D60" s="220"/>
      <c r="E60" s="221" t="s">
        <v>170</v>
      </c>
      <c r="F60" s="221"/>
      <c r="G60" s="221"/>
      <c r="H60" s="48" t="s">
        <v>85</v>
      </c>
      <c r="I60" s="28"/>
      <c r="J60" s="27">
        <v>45</v>
      </c>
      <c r="K60" s="25">
        <f t="shared" si="3"/>
        <v>0</v>
      </c>
    </row>
    <row r="61" spans="1:11" ht="172.5" customHeight="1" thickBot="1">
      <c r="A61" s="14">
        <v>8.6</v>
      </c>
      <c r="B61" s="220" t="s">
        <v>171</v>
      </c>
      <c r="C61" s="220"/>
      <c r="D61" s="220"/>
      <c r="E61" s="221" t="s">
        <v>172</v>
      </c>
      <c r="F61" s="221"/>
      <c r="G61" s="221"/>
      <c r="H61" s="48" t="s">
        <v>85</v>
      </c>
      <c r="I61" s="28"/>
      <c r="J61" s="27">
        <v>60</v>
      </c>
      <c r="K61" s="25">
        <f t="shared" si="3"/>
        <v>0</v>
      </c>
    </row>
    <row r="62" spans="1:11" ht="150" customHeight="1">
      <c r="A62" s="42">
        <v>8.6999999999999993</v>
      </c>
      <c r="B62" s="220" t="s">
        <v>173</v>
      </c>
      <c r="C62" s="220"/>
      <c r="D62" s="220"/>
      <c r="E62" s="221" t="s">
        <v>174</v>
      </c>
      <c r="F62" s="221"/>
      <c r="G62" s="221"/>
      <c r="H62" s="48" t="s">
        <v>85</v>
      </c>
      <c r="I62" s="28"/>
      <c r="J62" s="27">
        <v>50</v>
      </c>
      <c r="K62" s="25">
        <f t="shared" si="3"/>
        <v>0</v>
      </c>
    </row>
    <row r="63" spans="1:11" ht="195.75" customHeight="1" thickBot="1">
      <c r="A63" s="14">
        <v>8.8000000000000007</v>
      </c>
      <c r="B63" s="220" t="s">
        <v>175</v>
      </c>
      <c r="C63" s="220"/>
      <c r="D63" s="220"/>
      <c r="E63" s="221" t="s">
        <v>176</v>
      </c>
      <c r="F63" s="221"/>
      <c r="G63" s="221"/>
      <c r="H63" s="48" t="s">
        <v>85</v>
      </c>
      <c r="I63" s="28"/>
      <c r="J63" s="27">
        <v>75</v>
      </c>
      <c r="K63" s="25">
        <f t="shared" si="3"/>
        <v>0</v>
      </c>
    </row>
    <row r="64" spans="1:11" ht="150" customHeight="1">
      <c r="A64" s="42">
        <v>8.9</v>
      </c>
      <c r="B64" s="220" t="s">
        <v>177</v>
      </c>
      <c r="C64" s="220"/>
      <c r="D64" s="220"/>
      <c r="E64" s="221" t="s">
        <v>178</v>
      </c>
      <c r="F64" s="221"/>
      <c r="G64" s="221"/>
      <c r="H64" s="48" t="s">
        <v>72</v>
      </c>
      <c r="I64" s="28"/>
      <c r="J64" s="27">
        <v>5</v>
      </c>
      <c r="K64" s="25">
        <f t="shared" si="3"/>
        <v>0</v>
      </c>
    </row>
    <row r="65" spans="1:11" ht="129" hidden="1" customHeight="1">
      <c r="A65" s="40">
        <v>8.1</v>
      </c>
      <c r="B65" s="220" t="s">
        <v>179</v>
      </c>
      <c r="C65" s="220"/>
      <c r="D65" s="220"/>
      <c r="E65" s="221" t="s">
        <v>180</v>
      </c>
      <c r="F65" s="221"/>
      <c r="G65" s="221"/>
      <c r="H65" s="48" t="s">
        <v>72</v>
      </c>
      <c r="I65" s="28">
        <v>0</v>
      </c>
      <c r="J65" s="27">
        <v>4</v>
      </c>
      <c r="K65" s="25">
        <f t="shared" si="3"/>
        <v>0</v>
      </c>
    </row>
    <row r="66" spans="1:11" ht="121.5" hidden="1" customHeight="1">
      <c r="A66" s="40">
        <v>8.11</v>
      </c>
      <c r="B66" s="220" t="s">
        <v>181</v>
      </c>
      <c r="C66" s="220"/>
      <c r="D66" s="220"/>
      <c r="E66" s="221" t="s">
        <v>182</v>
      </c>
      <c r="F66" s="221"/>
      <c r="G66" s="221"/>
      <c r="H66" s="48" t="s">
        <v>72</v>
      </c>
      <c r="I66" s="28">
        <v>0</v>
      </c>
      <c r="J66" s="27">
        <v>6</v>
      </c>
      <c r="K66" s="25">
        <f t="shared" si="3"/>
        <v>0</v>
      </c>
    </row>
    <row r="67" spans="1:11" ht="121.5" hidden="1" customHeight="1">
      <c r="A67" s="40">
        <v>8.1199999999999992</v>
      </c>
      <c r="B67" s="220" t="s">
        <v>183</v>
      </c>
      <c r="C67" s="220"/>
      <c r="D67" s="220"/>
      <c r="E67" s="221" t="s">
        <v>184</v>
      </c>
      <c r="F67" s="221"/>
      <c r="G67" s="221"/>
      <c r="H67" s="48" t="s">
        <v>72</v>
      </c>
      <c r="I67" s="28">
        <v>0</v>
      </c>
      <c r="J67" s="27">
        <v>8</v>
      </c>
      <c r="K67" s="25">
        <f t="shared" si="3"/>
        <v>0</v>
      </c>
    </row>
    <row r="68" spans="1:11" ht="16.5" thickBot="1">
      <c r="A68" s="222"/>
      <c r="B68" s="223"/>
      <c r="C68" s="223"/>
      <c r="D68" s="223"/>
      <c r="E68" s="223"/>
      <c r="F68" s="223"/>
      <c r="G68" s="223"/>
      <c r="H68" s="223"/>
      <c r="I68" s="223"/>
      <c r="J68" s="223"/>
      <c r="K68" s="223"/>
    </row>
    <row r="69" spans="1:11" ht="28.5" customHeight="1" thickBot="1">
      <c r="A69" s="17" t="s">
        <v>185</v>
      </c>
      <c r="B69" s="6"/>
      <c r="C69" s="6"/>
      <c r="D69" s="6"/>
      <c r="E69" s="6"/>
      <c r="F69" s="6"/>
      <c r="G69" s="6"/>
      <c r="H69" s="75"/>
      <c r="I69" s="75"/>
      <c r="J69" s="75"/>
      <c r="K69" s="75">
        <f>SUM(K8:K67)</f>
        <v>940</v>
      </c>
    </row>
  </sheetData>
  <mergeCells count="135">
    <mergeCell ref="I4:K4"/>
    <mergeCell ref="B6:D6"/>
    <mergeCell ref="E6:G6"/>
    <mergeCell ref="A1:K1"/>
    <mergeCell ref="A2:K2"/>
    <mergeCell ref="A3:B3"/>
    <mergeCell ref="C3:D3"/>
    <mergeCell ref="F3:G3"/>
    <mergeCell ref="I3:K3"/>
    <mergeCell ref="B7:D7"/>
    <mergeCell ref="E7:G7"/>
    <mergeCell ref="B8:D8"/>
    <mergeCell ref="E8:G8"/>
    <mergeCell ref="B9:D9"/>
    <mergeCell ref="E9:G9"/>
    <mergeCell ref="A4:B4"/>
    <mergeCell ref="C4:D4"/>
    <mergeCell ref="F4:G4"/>
    <mergeCell ref="B13:D13"/>
    <mergeCell ref="E13:G13"/>
    <mergeCell ref="B14:D14"/>
    <mergeCell ref="E14:G14"/>
    <mergeCell ref="B15:D15"/>
    <mergeCell ref="E15:G15"/>
    <mergeCell ref="B10:D10"/>
    <mergeCell ref="E10:G10"/>
    <mergeCell ref="B11:D11"/>
    <mergeCell ref="E11:G11"/>
    <mergeCell ref="B12:D12"/>
    <mergeCell ref="E12:G12"/>
    <mergeCell ref="B19:D19"/>
    <mergeCell ref="E19:G19"/>
    <mergeCell ref="B20:D20"/>
    <mergeCell ref="E20:G20"/>
    <mergeCell ref="B21:D21"/>
    <mergeCell ref="E21:G21"/>
    <mergeCell ref="B16:D16"/>
    <mergeCell ref="E16:G16"/>
    <mergeCell ref="B17:D17"/>
    <mergeCell ref="E17:G17"/>
    <mergeCell ref="B18:D18"/>
    <mergeCell ref="E18:G18"/>
    <mergeCell ref="B25:D25"/>
    <mergeCell ref="E25:G25"/>
    <mergeCell ref="B26:D26"/>
    <mergeCell ref="E26:G26"/>
    <mergeCell ref="B27:D27"/>
    <mergeCell ref="E27:G27"/>
    <mergeCell ref="B22:D22"/>
    <mergeCell ref="E22:G22"/>
    <mergeCell ref="B23:D23"/>
    <mergeCell ref="E23:G23"/>
    <mergeCell ref="B24:D24"/>
    <mergeCell ref="E24:G24"/>
    <mergeCell ref="B31:D31"/>
    <mergeCell ref="E31:G31"/>
    <mergeCell ref="B32:D32"/>
    <mergeCell ref="E32:G32"/>
    <mergeCell ref="B33:D33"/>
    <mergeCell ref="E33:G33"/>
    <mergeCell ref="B28:D28"/>
    <mergeCell ref="E28:G28"/>
    <mergeCell ref="B29:D29"/>
    <mergeCell ref="E29:G29"/>
    <mergeCell ref="B30:D30"/>
    <mergeCell ref="E30:G30"/>
    <mergeCell ref="B37:D37"/>
    <mergeCell ref="E37:G37"/>
    <mergeCell ref="B38:D38"/>
    <mergeCell ref="E38:G38"/>
    <mergeCell ref="B39:D39"/>
    <mergeCell ref="E39:G39"/>
    <mergeCell ref="B34:D34"/>
    <mergeCell ref="E34:G34"/>
    <mergeCell ref="B35:D35"/>
    <mergeCell ref="E35:G35"/>
    <mergeCell ref="B36:D36"/>
    <mergeCell ref="E36:G36"/>
    <mergeCell ref="B43:D43"/>
    <mergeCell ref="E43:G43"/>
    <mergeCell ref="B44:D44"/>
    <mergeCell ref="E44:G44"/>
    <mergeCell ref="B45:D45"/>
    <mergeCell ref="E45:G45"/>
    <mergeCell ref="B40:D40"/>
    <mergeCell ref="E40:G40"/>
    <mergeCell ref="B41:D41"/>
    <mergeCell ref="E41:G41"/>
    <mergeCell ref="B42:D42"/>
    <mergeCell ref="E42:G42"/>
    <mergeCell ref="B49:D49"/>
    <mergeCell ref="E49:G49"/>
    <mergeCell ref="B50:D50"/>
    <mergeCell ref="E50:G50"/>
    <mergeCell ref="B51:D51"/>
    <mergeCell ref="E51:G51"/>
    <mergeCell ref="B46:D46"/>
    <mergeCell ref="E46:G46"/>
    <mergeCell ref="B47:D47"/>
    <mergeCell ref="E47:G47"/>
    <mergeCell ref="B48:D48"/>
    <mergeCell ref="E48:G48"/>
    <mergeCell ref="B55:D55"/>
    <mergeCell ref="E55:G55"/>
    <mergeCell ref="B56:D56"/>
    <mergeCell ref="E56:G56"/>
    <mergeCell ref="B57:D57"/>
    <mergeCell ref="E57:G57"/>
    <mergeCell ref="B52:D52"/>
    <mergeCell ref="E52:G52"/>
    <mergeCell ref="B53:D53"/>
    <mergeCell ref="E53:G53"/>
    <mergeCell ref="B54:D54"/>
    <mergeCell ref="E54:G54"/>
    <mergeCell ref="B61:D61"/>
    <mergeCell ref="E61:G61"/>
    <mergeCell ref="B62:D62"/>
    <mergeCell ref="E62:G62"/>
    <mergeCell ref="B63:D63"/>
    <mergeCell ref="E63:G63"/>
    <mergeCell ref="B58:D58"/>
    <mergeCell ref="E58:G58"/>
    <mergeCell ref="B59:D59"/>
    <mergeCell ref="E59:G59"/>
    <mergeCell ref="B60:D60"/>
    <mergeCell ref="E60:G60"/>
    <mergeCell ref="B67:D67"/>
    <mergeCell ref="E67:G67"/>
    <mergeCell ref="A68:K68"/>
    <mergeCell ref="B64:D64"/>
    <mergeCell ref="E64:G64"/>
    <mergeCell ref="B65:D65"/>
    <mergeCell ref="E65:G65"/>
    <mergeCell ref="B66:D66"/>
    <mergeCell ref="E66:G66"/>
  </mergeCells>
  <printOptions horizontalCentered="1" verticalCentered="1"/>
  <pageMargins left="0" right="0" top="0" bottom="0" header="0" footer="0"/>
  <pageSetup scale="70"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60">
    <tabColor theme="7"/>
  </sheetPr>
  <dimension ref="A1:K69"/>
  <sheetViews>
    <sheetView view="pageBreakPreview" zoomScale="80" zoomScaleNormal="50" zoomScaleSheetLayoutView="80" workbookViewId="0">
      <selection activeCell="E8" sqref="E8:G8"/>
    </sheetView>
  </sheetViews>
  <sheetFormatPr defaultRowHeight="21"/>
  <cols>
    <col min="1" max="1" width="6.42578125" style="18" customWidth="1"/>
    <col min="2" max="2" width="18.85546875" style="1" customWidth="1"/>
    <col min="3" max="3" width="11.85546875" style="1" customWidth="1"/>
    <col min="4" max="4" width="21.5703125" style="1" customWidth="1"/>
    <col min="5" max="5" width="19.42578125" style="1" customWidth="1"/>
    <col min="6" max="6" width="12.85546875" style="1" customWidth="1"/>
    <col min="7" max="7" width="10.5703125" style="1" customWidth="1"/>
    <col min="8" max="8" width="12" style="7" customWidth="1"/>
    <col min="9" max="9" width="10.85546875" style="1" customWidth="1"/>
    <col min="10" max="10" width="10.42578125" style="1" customWidth="1"/>
    <col min="11" max="11" width="13.42578125" style="1" customWidth="1"/>
  </cols>
  <sheetData>
    <row r="1" spans="1:11" ht="79.5" customHeight="1">
      <c r="A1" s="165" t="s">
        <v>0</v>
      </c>
      <c r="B1" s="165"/>
      <c r="C1" s="165"/>
      <c r="D1" s="165"/>
      <c r="E1" s="165"/>
      <c r="F1" s="165"/>
      <c r="G1" s="165"/>
      <c r="H1" s="165"/>
      <c r="I1" s="165"/>
      <c r="J1" s="165"/>
      <c r="K1" s="165"/>
    </row>
    <row r="2" spans="1:11" ht="33.75" customHeight="1">
      <c r="A2" s="166" t="s">
        <v>41</v>
      </c>
      <c r="B2" s="166"/>
      <c r="C2" s="166"/>
      <c r="D2" s="166"/>
      <c r="E2" s="166"/>
      <c r="F2" s="166"/>
      <c r="G2" s="166"/>
      <c r="H2" s="166"/>
      <c r="I2" s="166"/>
      <c r="J2" s="166"/>
      <c r="K2" s="166"/>
    </row>
    <row r="3" spans="1:11" ht="34.5" customHeight="1">
      <c r="A3" s="264" t="s">
        <v>213</v>
      </c>
      <c r="B3" s="265"/>
      <c r="C3" s="266" t="s">
        <v>34</v>
      </c>
      <c r="D3" s="267"/>
      <c r="E3" s="37" t="s">
        <v>44</v>
      </c>
      <c r="F3" s="266" t="s">
        <v>45</v>
      </c>
      <c r="G3" s="270"/>
      <c r="H3" s="35" t="s">
        <v>46</v>
      </c>
      <c r="I3" s="266" t="s">
        <v>222</v>
      </c>
      <c r="J3" s="270"/>
      <c r="K3" s="267"/>
    </row>
    <row r="4" spans="1:11" ht="39.75" customHeight="1">
      <c r="A4" s="264" t="s">
        <v>215</v>
      </c>
      <c r="B4" s="265"/>
      <c r="C4" s="266">
        <v>113</v>
      </c>
      <c r="D4" s="267"/>
      <c r="E4" s="38" t="s">
        <v>49</v>
      </c>
      <c r="F4" s="273" t="s">
        <v>50</v>
      </c>
      <c r="G4" s="274"/>
      <c r="H4" s="36" t="s">
        <v>216</v>
      </c>
      <c r="I4" s="266">
        <v>25</v>
      </c>
      <c r="J4" s="270"/>
      <c r="K4" s="267"/>
    </row>
    <row r="5" spans="1:11" ht="23.25">
      <c r="A5" s="10"/>
      <c r="B5" s="4"/>
      <c r="C5" s="4"/>
      <c r="D5" s="4"/>
      <c r="E5" s="4"/>
      <c r="F5"/>
      <c r="G5"/>
      <c r="H5" s="8"/>
      <c r="I5" s="5"/>
      <c r="J5" s="2"/>
    </row>
    <row r="6" spans="1:11" ht="31.5" customHeight="1">
      <c r="A6" s="11" t="s">
        <v>52</v>
      </c>
      <c r="B6" s="161" t="s">
        <v>53</v>
      </c>
      <c r="C6" s="162"/>
      <c r="D6" s="163"/>
      <c r="E6" s="164" t="s">
        <v>54</v>
      </c>
      <c r="F6" s="164"/>
      <c r="G6" s="164"/>
      <c r="H6" s="24" t="s">
        <v>55</v>
      </c>
      <c r="I6" s="24" t="s">
        <v>56</v>
      </c>
      <c r="J6" s="24" t="s">
        <v>57</v>
      </c>
      <c r="K6" s="24" t="s">
        <v>58</v>
      </c>
    </row>
    <row r="7" spans="1:11" ht="30" customHeight="1">
      <c r="A7" s="13">
        <v>1</v>
      </c>
      <c r="B7" s="174" t="s">
        <v>59</v>
      </c>
      <c r="C7" s="174"/>
      <c r="D7" s="174"/>
      <c r="E7" s="174" t="s">
        <v>60</v>
      </c>
      <c r="F7" s="174"/>
      <c r="G7" s="174"/>
      <c r="H7" s="9"/>
      <c r="I7" s="3"/>
      <c r="J7" s="3"/>
      <c r="K7" s="3"/>
    </row>
    <row r="8" spans="1:11" ht="116.25" customHeight="1">
      <c r="A8" s="12">
        <v>1.1000000000000001</v>
      </c>
      <c r="B8" s="175" t="s">
        <v>61</v>
      </c>
      <c r="C8" s="176"/>
      <c r="D8" s="177"/>
      <c r="E8" s="178" t="s">
        <v>62</v>
      </c>
      <c r="F8" s="179"/>
      <c r="G8" s="180"/>
      <c r="H8" s="46" t="s">
        <v>63</v>
      </c>
      <c r="I8" s="28"/>
      <c r="J8" s="27">
        <v>15</v>
      </c>
      <c r="K8" s="25">
        <f>J8*I8</f>
        <v>0</v>
      </c>
    </row>
    <row r="9" spans="1:11" ht="126.75" customHeight="1">
      <c r="A9" s="12">
        <v>1.2</v>
      </c>
      <c r="B9" s="196" t="s">
        <v>64</v>
      </c>
      <c r="C9" s="196"/>
      <c r="D9" s="196"/>
      <c r="E9" s="197" t="s">
        <v>65</v>
      </c>
      <c r="F9" s="197"/>
      <c r="G9" s="197"/>
      <c r="H9" s="46" t="s">
        <v>63</v>
      </c>
      <c r="I9" s="28"/>
      <c r="J9" s="27">
        <v>15</v>
      </c>
      <c r="K9" s="25">
        <f>J9*I9</f>
        <v>0</v>
      </c>
    </row>
    <row r="10" spans="1:11" ht="25.5" customHeight="1">
      <c r="A10" s="90">
        <v>2</v>
      </c>
      <c r="B10" s="262" t="s">
        <v>66</v>
      </c>
      <c r="C10" s="262"/>
      <c r="D10" s="262"/>
      <c r="E10" s="262" t="s">
        <v>67</v>
      </c>
      <c r="F10" s="262"/>
      <c r="G10" s="262"/>
      <c r="H10" s="47"/>
      <c r="I10" s="9"/>
      <c r="J10" s="26"/>
      <c r="K10" s="26"/>
    </row>
    <row r="11" spans="1:11" ht="101.25" customHeight="1">
      <c r="A11" s="12">
        <v>2.1</v>
      </c>
      <c r="B11" s="175" t="s">
        <v>68</v>
      </c>
      <c r="C11" s="176"/>
      <c r="D11" s="177"/>
      <c r="E11" s="178" t="s">
        <v>69</v>
      </c>
      <c r="F11" s="179"/>
      <c r="G11" s="180"/>
      <c r="H11" s="46" t="s">
        <v>63</v>
      </c>
      <c r="I11" s="28">
        <v>30</v>
      </c>
      <c r="J11" s="27">
        <v>4</v>
      </c>
      <c r="K11" s="25">
        <f t="shared" ref="K11:K16" si="0">J11*I11</f>
        <v>120</v>
      </c>
    </row>
    <row r="12" spans="1:11" ht="104.25" customHeight="1">
      <c r="A12" s="14">
        <v>2.2000000000000002</v>
      </c>
      <c r="B12" s="175" t="s">
        <v>70</v>
      </c>
      <c r="C12" s="176"/>
      <c r="D12" s="177"/>
      <c r="E12" s="178" t="s">
        <v>71</v>
      </c>
      <c r="F12" s="179"/>
      <c r="G12" s="180"/>
      <c r="H12" s="48" t="s">
        <v>72</v>
      </c>
      <c r="I12" s="28"/>
      <c r="J12" s="27">
        <v>8</v>
      </c>
      <c r="K12" s="25">
        <f t="shared" si="0"/>
        <v>0</v>
      </c>
    </row>
    <row r="13" spans="1:11" ht="93" customHeight="1">
      <c r="A13" s="14">
        <v>2.2999999999999998</v>
      </c>
      <c r="B13" s="175" t="s">
        <v>73</v>
      </c>
      <c r="C13" s="176"/>
      <c r="D13" s="177"/>
      <c r="E13" s="178" t="s">
        <v>74</v>
      </c>
      <c r="F13" s="179"/>
      <c r="G13" s="180"/>
      <c r="H13" s="48" t="s">
        <v>72</v>
      </c>
      <c r="I13" s="28"/>
      <c r="J13" s="27">
        <v>11</v>
      </c>
      <c r="K13" s="25">
        <f t="shared" si="0"/>
        <v>0</v>
      </c>
    </row>
    <row r="14" spans="1:11" ht="157.5" customHeight="1">
      <c r="A14" s="14">
        <v>2.4</v>
      </c>
      <c r="B14" s="175" t="s">
        <v>75</v>
      </c>
      <c r="C14" s="176"/>
      <c r="D14" s="177"/>
      <c r="E14" s="178" t="s">
        <v>76</v>
      </c>
      <c r="F14" s="179"/>
      <c r="G14" s="180"/>
      <c r="H14" s="46" t="s">
        <v>63</v>
      </c>
      <c r="I14" s="28">
        <v>30</v>
      </c>
      <c r="J14" s="27">
        <v>15</v>
      </c>
      <c r="K14" s="25">
        <f t="shared" si="0"/>
        <v>450</v>
      </c>
    </row>
    <row r="15" spans="1:11" ht="84" customHeight="1">
      <c r="A15" s="12">
        <v>2.5</v>
      </c>
      <c r="B15" s="175" t="s">
        <v>77</v>
      </c>
      <c r="C15" s="176"/>
      <c r="D15" s="177"/>
      <c r="E15" s="178" t="s">
        <v>78</v>
      </c>
      <c r="F15" s="179"/>
      <c r="G15" s="180"/>
      <c r="H15" s="46" t="s">
        <v>63</v>
      </c>
      <c r="I15" s="28"/>
      <c r="J15" s="27">
        <v>18</v>
      </c>
      <c r="K15" s="25">
        <f t="shared" si="0"/>
        <v>0</v>
      </c>
    </row>
    <row r="16" spans="1:11" ht="131.44999999999999" customHeight="1">
      <c r="A16" s="14">
        <v>2.6</v>
      </c>
      <c r="B16" s="175" t="s">
        <v>79</v>
      </c>
      <c r="C16" s="176"/>
      <c r="D16" s="177"/>
      <c r="E16" s="178" t="s">
        <v>80</v>
      </c>
      <c r="F16" s="179"/>
      <c r="G16" s="180"/>
      <c r="H16" s="46" t="s">
        <v>63</v>
      </c>
      <c r="I16" s="28"/>
      <c r="J16" s="27">
        <v>10</v>
      </c>
      <c r="K16" s="25">
        <f t="shared" si="0"/>
        <v>0</v>
      </c>
    </row>
    <row r="17" spans="1:11" ht="30" customHeight="1">
      <c r="A17" s="91">
        <v>3</v>
      </c>
      <c r="B17" s="263" t="s">
        <v>81</v>
      </c>
      <c r="C17" s="263"/>
      <c r="D17" s="263"/>
      <c r="E17" s="262" t="s">
        <v>82</v>
      </c>
      <c r="F17" s="262"/>
      <c r="G17" s="262"/>
      <c r="H17" s="47"/>
      <c r="I17" s="29"/>
      <c r="J17" s="26"/>
      <c r="K17" s="26"/>
    </row>
    <row r="18" spans="1:11" ht="90" customHeight="1">
      <c r="A18" s="12">
        <v>3.1</v>
      </c>
      <c r="B18" s="175" t="s">
        <v>83</v>
      </c>
      <c r="C18" s="176"/>
      <c r="D18" s="177"/>
      <c r="E18" s="178" t="s">
        <v>84</v>
      </c>
      <c r="F18" s="179"/>
      <c r="G18" s="180"/>
      <c r="H18" s="46" t="s">
        <v>85</v>
      </c>
      <c r="I18" s="28"/>
      <c r="J18" s="27">
        <v>50</v>
      </c>
      <c r="K18" s="25">
        <f t="shared" ref="K18:K23" si="1">J18*I18</f>
        <v>0</v>
      </c>
    </row>
    <row r="19" spans="1:11" ht="108.6" customHeight="1">
      <c r="A19" s="12">
        <v>3.2</v>
      </c>
      <c r="B19" s="175" t="s">
        <v>86</v>
      </c>
      <c r="C19" s="176"/>
      <c r="D19" s="177"/>
      <c r="E19" s="178" t="s">
        <v>87</v>
      </c>
      <c r="F19" s="179"/>
      <c r="G19" s="180"/>
      <c r="H19" s="46" t="s">
        <v>63</v>
      </c>
      <c r="I19" s="28"/>
      <c r="J19" s="27">
        <v>10</v>
      </c>
      <c r="K19" s="25">
        <f t="shared" si="1"/>
        <v>0</v>
      </c>
    </row>
    <row r="20" spans="1:11" ht="116.1" customHeight="1">
      <c r="A20" s="12">
        <v>3.3</v>
      </c>
      <c r="B20" s="175" t="s">
        <v>88</v>
      </c>
      <c r="C20" s="176"/>
      <c r="D20" s="177"/>
      <c r="E20" s="178" t="s">
        <v>89</v>
      </c>
      <c r="F20" s="179"/>
      <c r="G20" s="180"/>
      <c r="H20" s="46" t="s">
        <v>63</v>
      </c>
      <c r="I20" s="28"/>
      <c r="J20" s="27">
        <v>60</v>
      </c>
      <c r="K20" s="25">
        <f t="shared" si="1"/>
        <v>0</v>
      </c>
    </row>
    <row r="21" spans="1:11" ht="91.5" customHeight="1">
      <c r="A21" s="34">
        <v>3.4</v>
      </c>
      <c r="B21" s="175" t="s">
        <v>90</v>
      </c>
      <c r="C21" s="176"/>
      <c r="D21" s="177"/>
      <c r="E21" s="178" t="s">
        <v>91</v>
      </c>
      <c r="F21" s="179"/>
      <c r="G21" s="180"/>
      <c r="H21" s="48" t="s">
        <v>85</v>
      </c>
      <c r="I21" s="28"/>
      <c r="J21" s="27">
        <v>25</v>
      </c>
      <c r="K21" s="25">
        <f t="shared" si="1"/>
        <v>0</v>
      </c>
    </row>
    <row r="22" spans="1:11" ht="119.1" customHeight="1">
      <c r="A22" s="34">
        <v>3.5</v>
      </c>
      <c r="B22" s="175" t="s">
        <v>92</v>
      </c>
      <c r="C22" s="176"/>
      <c r="D22" s="177"/>
      <c r="E22" s="178" t="s">
        <v>93</v>
      </c>
      <c r="F22" s="179"/>
      <c r="G22" s="180"/>
      <c r="H22" s="46" t="s">
        <v>63</v>
      </c>
      <c r="I22" s="28"/>
      <c r="J22" s="27">
        <v>50</v>
      </c>
      <c r="K22" s="25">
        <f t="shared" si="1"/>
        <v>0</v>
      </c>
    </row>
    <row r="23" spans="1:11" ht="91.5" customHeight="1">
      <c r="A23" s="34">
        <v>3.6</v>
      </c>
      <c r="B23" s="175" t="s">
        <v>94</v>
      </c>
      <c r="C23" s="176"/>
      <c r="D23" s="177"/>
      <c r="E23" s="178" t="s">
        <v>95</v>
      </c>
      <c r="F23" s="179"/>
      <c r="G23" s="180"/>
      <c r="H23" s="48" t="s">
        <v>85</v>
      </c>
      <c r="I23" s="28"/>
      <c r="J23" s="27">
        <v>25</v>
      </c>
      <c r="K23" s="25">
        <f t="shared" si="1"/>
        <v>0</v>
      </c>
    </row>
    <row r="24" spans="1:11" ht="28.5" customHeight="1">
      <c r="A24" s="92">
        <v>4</v>
      </c>
      <c r="B24" s="262" t="s">
        <v>96</v>
      </c>
      <c r="C24" s="262"/>
      <c r="D24" s="262"/>
      <c r="E24" s="262" t="s">
        <v>97</v>
      </c>
      <c r="F24" s="262"/>
      <c r="G24" s="262"/>
      <c r="H24" s="47"/>
      <c r="I24" s="29"/>
      <c r="J24" s="26"/>
      <c r="K24" s="26"/>
    </row>
    <row r="25" spans="1:11" ht="148.5" customHeight="1">
      <c r="A25" s="12">
        <v>4.0999999999999996</v>
      </c>
      <c r="B25" s="175" t="s">
        <v>98</v>
      </c>
      <c r="C25" s="176"/>
      <c r="D25" s="177"/>
      <c r="E25" s="178" t="s">
        <v>99</v>
      </c>
      <c r="F25" s="179"/>
      <c r="G25" s="180"/>
      <c r="H25" s="46" t="s">
        <v>63</v>
      </c>
      <c r="I25" s="28"/>
      <c r="J25" s="27">
        <v>110</v>
      </c>
      <c r="K25" s="25">
        <f>J25*I25</f>
        <v>0</v>
      </c>
    </row>
    <row r="26" spans="1:11" ht="112.5" customHeight="1">
      <c r="A26" s="14">
        <v>4.2</v>
      </c>
      <c r="B26" s="175" t="s">
        <v>100</v>
      </c>
      <c r="C26" s="176"/>
      <c r="D26" s="177"/>
      <c r="E26" s="178" t="s">
        <v>101</v>
      </c>
      <c r="F26" s="179"/>
      <c r="G26" s="180"/>
      <c r="H26" s="46" t="s">
        <v>63</v>
      </c>
      <c r="I26" s="28"/>
      <c r="J26" s="27">
        <v>90</v>
      </c>
      <c r="K26" s="25">
        <f>J26*I26</f>
        <v>0</v>
      </c>
    </row>
    <row r="27" spans="1:11" ht="89.1" customHeight="1">
      <c r="A27" s="12">
        <v>4.3</v>
      </c>
      <c r="B27" s="175" t="s">
        <v>102</v>
      </c>
      <c r="C27" s="176"/>
      <c r="D27" s="177"/>
      <c r="E27" s="178" t="s">
        <v>103</v>
      </c>
      <c r="F27" s="179"/>
      <c r="G27" s="180"/>
      <c r="H27" s="46" t="s">
        <v>63</v>
      </c>
      <c r="I27" s="28"/>
      <c r="J27" s="27">
        <v>90</v>
      </c>
      <c r="K27" s="25">
        <f>J27*I27</f>
        <v>0</v>
      </c>
    </row>
    <row r="28" spans="1:11" ht="97.5" customHeight="1">
      <c r="A28" s="14">
        <v>4.4000000000000004</v>
      </c>
      <c r="B28" s="175" t="s">
        <v>104</v>
      </c>
      <c r="C28" s="176"/>
      <c r="D28" s="177"/>
      <c r="E28" s="178" t="s">
        <v>105</v>
      </c>
      <c r="F28" s="179"/>
      <c r="G28" s="180"/>
      <c r="H28" s="49" t="s">
        <v>106</v>
      </c>
      <c r="I28" s="28"/>
      <c r="J28" s="27">
        <v>8</v>
      </c>
      <c r="K28" s="25">
        <f>J28*I28</f>
        <v>0</v>
      </c>
    </row>
    <row r="29" spans="1:11" ht="137.25" customHeight="1">
      <c r="A29" s="14">
        <v>4.5</v>
      </c>
      <c r="B29" s="175" t="s">
        <v>107</v>
      </c>
      <c r="C29" s="176"/>
      <c r="D29" s="177"/>
      <c r="E29" s="178" t="s">
        <v>108</v>
      </c>
      <c r="F29" s="179"/>
      <c r="G29" s="180"/>
      <c r="H29" s="49" t="s">
        <v>106</v>
      </c>
      <c r="I29" s="28"/>
      <c r="J29" s="27">
        <v>35</v>
      </c>
      <c r="K29" s="25">
        <f>J29*I29</f>
        <v>0</v>
      </c>
    </row>
    <row r="30" spans="1:11" ht="33" customHeight="1">
      <c r="A30" s="92">
        <v>5</v>
      </c>
      <c r="B30" s="262" t="s">
        <v>109</v>
      </c>
      <c r="C30" s="262"/>
      <c r="D30" s="262"/>
      <c r="E30" s="262" t="s">
        <v>110</v>
      </c>
      <c r="F30" s="262"/>
      <c r="G30" s="262"/>
      <c r="H30" s="47"/>
      <c r="I30" s="30"/>
      <c r="J30" s="26"/>
      <c r="K30" s="26"/>
    </row>
    <row r="31" spans="1:11" ht="167.25" customHeight="1">
      <c r="A31" s="14">
        <v>5.0999999999999996</v>
      </c>
      <c r="B31" s="196" t="s">
        <v>111</v>
      </c>
      <c r="C31" s="196"/>
      <c r="D31" s="196"/>
      <c r="E31" s="197" t="s">
        <v>112</v>
      </c>
      <c r="F31" s="197"/>
      <c r="G31" s="197"/>
      <c r="H31" s="48" t="s">
        <v>72</v>
      </c>
      <c r="I31" s="28"/>
      <c r="J31" s="27">
        <v>10</v>
      </c>
      <c r="K31" s="25">
        <f>J31*I31</f>
        <v>0</v>
      </c>
    </row>
    <row r="32" spans="1:11" ht="135" customHeight="1">
      <c r="A32" s="14">
        <v>5.2</v>
      </c>
      <c r="B32" s="196" t="s">
        <v>113</v>
      </c>
      <c r="C32" s="196"/>
      <c r="D32" s="196"/>
      <c r="E32" s="258" t="s">
        <v>114</v>
      </c>
      <c r="F32" s="258"/>
      <c r="G32" s="258"/>
      <c r="H32" s="48" t="s">
        <v>63</v>
      </c>
      <c r="I32" s="28"/>
      <c r="J32" s="27">
        <v>35</v>
      </c>
      <c r="K32" s="25">
        <f>J32*I32</f>
        <v>0</v>
      </c>
    </row>
    <row r="33" spans="1:11" ht="33" customHeight="1">
      <c r="A33" s="93">
        <v>6</v>
      </c>
      <c r="B33" s="259" t="s">
        <v>115</v>
      </c>
      <c r="C33" s="260"/>
      <c r="D33" s="261"/>
      <c r="E33" s="259" t="s">
        <v>116</v>
      </c>
      <c r="F33" s="260"/>
      <c r="G33" s="261"/>
      <c r="H33" s="50"/>
      <c r="I33" s="30"/>
      <c r="J33" s="26"/>
      <c r="K33" s="26"/>
    </row>
    <row r="34" spans="1:11" ht="112.5" customHeight="1">
      <c r="A34" s="12">
        <v>6.1</v>
      </c>
      <c r="B34" s="175" t="s">
        <v>117</v>
      </c>
      <c r="C34" s="176"/>
      <c r="D34" s="177"/>
      <c r="E34" s="178" t="s">
        <v>118</v>
      </c>
      <c r="F34" s="179"/>
      <c r="G34" s="180"/>
      <c r="H34" s="46" t="s">
        <v>85</v>
      </c>
      <c r="I34" s="28"/>
      <c r="J34" s="27">
        <v>200</v>
      </c>
      <c r="K34" s="25">
        <f>J34*I34</f>
        <v>0</v>
      </c>
    </row>
    <row r="35" spans="1:11" ht="113.25" customHeight="1">
      <c r="A35" s="12">
        <v>6.2</v>
      </c>
      <c r="B35" s="175" t="s">
        <v>119</v>
      </c>
      <c r="C35" s="176"/>
      <c r="D35" s="177"/>
      <c r="E35" s="178" t="s">
        <v>120</v>
      </c>
      <c r="F35" s="179"/>
      <c r="G35" s="180"/>
      <c r="H35" s="48" t="s">
        <v>85</v>
      </c>
      <c r="I35" s="28"/>
      <c r="J35" s="27">
        <v>200</v>
      </c>
      <c r="K35" s="25">
        <f>J35*I35</f>
        <v>0</v>
      </c>
    </row>
    <row r="36" spans="1:11" ht="113.25" customHeight="1">
      <c r="A36" s="12">
        <v>6.3</v>
      </c>
      <c r="B36" s="196" t="s">
        <v>121</v>
      </c>
      <c r="C36" s="196"/>
      <c r="D36" s="196"/>
      <c r="E36" s="197" t="s">
        <v>122</v>
      </c>
      <c r="F36" s="197"/>
      <c r="G36" s="197"/>
      <c r="H36" s="48" t="s">
        <v>85</v>
      </c>
      <c r="I36" s="28"/>
      <c r="J36" s="27">
        <v>250</v>
      </c>
      <c r="K36" s="25">
        <f t="shared" ref="K36:K54" si="2">J36*I36</f>
        <v>0</v>
      </c>
    </row>
    <row r="37" spans="1:11" ht="113.25" customHeight="1">
      <c r="A37" s="12">
        <v>6.4</v>
      </c>
      <c r="B37" s="196" t="s">
        <v>123</v>
      </c>
      <c r="C37" s="196"/>
      <c r="D37" s="196"/>
      <c r="E37" s="197" t="s">
        <v>124</v>
      </c>
      <c r="F37" s="197"/>
      <c r="G37" s="197"/>
      <c r="H37" s="48" t="s">
        <v>85</v>
      </c>
      <c r="I37" s="28"/>
      <c r="J37" s="27">
        <v>210</v>
      </c>
      <c r="K37" s="25">
        <f t="shared" si="2"/>
        <v>0</v>
      </c>
    </row>
    <row r="38" spans="1:11" ht="113.25" customHeight="1">
      <c r="A38" s="12">
        <v>6.5</v>
      </c>
      <c r="B38" s="196" t="s">
        <v>125</v>
      </c>
      <c r="C38" s="196"/>
      <c r="D38" s="196"/>
      <c r="E38" s="197" t="s">
        <v>126</v>
      </c>
      <c r="F38" s="197"/>
      <c r="G38" s="197"/>
      <c r="H38" s="48" t="s">
        <v>72</v>
      </c>
      <c r="I38" s="28"/>
      <c r="J38" s="27">
        <v>15</v>
      </c>
      <c r="K38" s="25">
        <f t="shared" si="2"/>
        <v>0</v>
      </c>
    </row>
    <row r="39" spans="1:11" ht="87.75" customHeight="1">
      <c r="A39" s="12">
        <v>6.6</v>
      </c>
      <c r="B39" s="196" t="s">
        <v>127</v>
      </c>
      <c r="C39" s="196"/>
      <c r="D39" s="196"/>
      <c r="E39" s="197" t="s">
        <v>128</v>
      </c>
      <c r="F39" s="197"/>
      <c r="G39" s="197"/>
      <c r="H39" s="48" t="s">
        <v>85</v>
      </c>
      <c r="I39" s="28"/>
      <c r="J39" s="27">
        <v>30</v>
      </c>
      <c r="K39" s="25">
        <f t="shared" si="2"/>
        <v>0</v>
      </c>
    </row>
    <row r="40" spans="1:11" ht="113.25" customHeight="1">
      <c r="A40" s="12">
        <v>6.7</v>
      </c>
      <c r="B40" s="196" t="s">
        <v>129</v>
      </c>
      <c r="C40" s="196"/>
      <c r="D40" s="196"/>
      <c r="E40" s="197" t="s">
        <v>130</v>
      </c>
      <c r="F40" s="197"/>
      <c r="G40" s="197"/>
      <c r="H40" s="48" t="s">
        <v>72</v>
      </c>
      <c r="I40" s="28"/>
      <c r="J40" s="27">
        <v>20</v>
      </c>
      <c r="K40" s="25">
        <f t="shared" si="2"/>
        <v>0</v>
      </c>
    </row>
    <row r="41" spans="1:11" ht="137.1" customHeight="1">
      <c r="A41" s="12">
        <v>6.8</v>
      </c>
      <c r="B41" s="196" t="s">
        <v>131</v>
      </c>
      <c r="C41" s="196"/>
      <c r="D41" s="196"/>
      <c r="E41" s="197" t="s">
        <v>132</v>
      </c>
      <c r="F41" s="197"/>
      <c r="G41" s="197"/>
      <c r="H41" s="48" t="s">
        <v>85</v>
      </c>
      <c r="I41" s="28"/>
      <c r="J41" s="27">
        <v>175</v>
      </c>
      <c r="K41" s="25">
        <f t="shared" si="2"/>
        <v>0</v>
      </c>
    </row>
    <row r="42" spans="1:11" ht="72" customHeight="1">
      <c r="A42" s="12">
        <v>6.9</v>
      </c>
      <c r="B42" s="196" t="s">
        <v>133</v>
      </c>
      <c r="C42" s="196"/>
      <c r="D42" s="196"/>
      <c r="E42" s="197" t="s">
        <v>134</v>
      </c>
      <c r="F42" s="197"/>
      <c r="G42" s="197"/>
      <c r="H42" s="48" t="s">
        <v>85</v>
      </c>
      <c r="I42" s="28"/>
      <c r="J42" s="27">
        <v>35</v>
      </c>
      <c r="K42" s="25">
        <f t="shared" si="2"/>
        <v>0</v>
      </c>
    </row>
    <row r="43" spans="1:11" ht="75" customHeight="1">
      <c r="A43" s="40">
        <v>6.1</v>
      </c>
      <c r="B43" s="196" t="s">
        <v>135</v>
      </c>
      <c r="C43" s="196"/>
      <c r="D43" s="196"/>
      <c r="E43" s="197" t="s">
        <v>136</v>
      </c>
      <c r="F43" s="197"/>
      <c r="G43" s="197"/>
      <c r="H43" s="48" t="s">
        <v>85</v>
      </c>
      <c r="I43" s="28"/>
      <c r="J43" s="27">
        <v>20</v>
      </c>
      <c r="K43" s="25">
        <f t="shared" si="2"/>
        <v>0</v>
      </c>
    </row>
    <row r="44" spans="1:11" ht="57.75" customHeight="1">
      <c r="A44" s="40">
        <v>6.11</v>
      </c>
      <c r="B44" s="196" t="s">
        <v>137</v>
      </c>
      <c r="C44" s="196"/>
      <c r="D44" s="196"/>
      <c r="E44" s="197" t="s">
        <v>138</v>
      </c>
      <c r="F44" s="197"/>
      <c r="G44" s="197"/>
      <c r="H44" s="48" t="s">
        <v>85</v>
      </c>
      <c r="I44" s="28"/>
      <c r="J44" s="27">
        <v>120</v>
      </c>
      <c r="K44" s="25">
        <f t="shared" si="2"/>
        <v>0</v>
      </c>
    </row>
    <row r="45" spans="1:11" ht="111" customHeight="1">
      <c r="A45" s="40">
        <v>6.12</v>
      </c>
      <c r="B45" s="196" t="s">
        <v>139</v>
      </c>
      <c r="C45" s="196"/>
      <c r="D45" s="196"/>
      <c r="E45" s="197" t="s">
        <v>140</v>
      </c>
      <c r="F45" s="197"/>
      <c r="G45" s="197"/>
      <c r="H45" s="48" t="s">
        <v>85</v>
      </c>
      <c r="I45" s="28"/>
      <c r="J45" s="27">
        <v>90</v>
      </c>
      <c r="K45" s="25">
        <f t="shared" si="2"/>
        <v>0</v>
      </c>
    </row>
    <row r="46" spans="1:11" ht="106.35" customHeight="1">
      <c r="A46" s="40">
        <v>6.13</v>
      </c>
      <c r="B46" s="196" t="s">
        <v>141</v>
      </c>
      <c r="C46" s="196"/>
      <c r="D46" s="196"/>
      <c r="E46" s="197" t="s">
        <v>142</v>
      </c>
      <c r="F46" s="197"/>
      <c r="G46" s="197"/>
      <c r="H46" s="48" t="s">
        <v>85</v>
      </c>
      <c r="I46" s="28"/>
      <c r="J46" s="27">
        <v>90</v>
      </c>
      <c r="K46" s="25">
        <f t="shared" si="2"/>
        <v>0</v>
      </c>
    </row>
    <row r="47" spans="1:11" ht="97.35" customHeight="1">
      <c r="A47" s="40">
        <v>6.14</v>
      </c>
      <c r="B47" s="196" t="s">
        <v>143</v>
      </c>
      <c r="C47" s="196"/>
      <c r="D47" s="196"/>
      <c r="E47" s="212" t="s">
        <v>144</v>
      </c>
      <c r="F47" s="212"/>
      <c r="G47" s="212"/>
      <c r="H47" s="48" t="s">
        <v>85</v>
      </c>
      <c r="I47" s="28"/>
      <c r="J47" s="27">
        <v>220</v>
      </c>
      <c r="K47" s="25">
        <f t="shared" si="2"/>
        <v>0</v>
      </c>
    </row>
    <row r="48" spans="1:11" ht="113.45" customHeight="1">
      <c r="A48" s="40">
        <v>6.15</v>
      </c>
      <c r="B48" s="196" t="s">
        <v>145</v>
      </c>
      <c r="C48" s="196"/>
      <c r="D48" s="196"/>
      <c r="E48" s="197" t="s">
        <v>146</v>
      </c>
      <c r="F48" s="197"/>
      <c r="G48" s="197"/>
      <c r="H48" s="48" t="s">
        <v>85</v>
      </c>
      <c r="I48" s="28"/>
      <c r="J48" s="27">
        <v>120</v>
      </c>
      <c r="K48" s="25">
        <f t="shared" si="2"/>
        <v>0</v>
      </c>
    </row>
    <row r="49" spans="1:11" ht="97.5" customHeight="1">
      <c r="A49" s="40">
        <v>6.16</v>
      </c>
      <c r="B49" s="196" t="s">
        <v>147</v>
      </c>
      <c r="C49" s="196"/>
      <c r="D49" s="196"/>
      <c r="E49" s="212" t="s">
        <v>148</v>
      </c>
      <c r="F49" s="212"/>
      <c r="G49" s="212"/>
      <c r="H49" s="48" t="s">
        <v>85</v>
      </c>
      <c r="I49" s="28"/>
      <c r="J49" s="27">
        <v>175</v>
      </c>
      <c r="K49" s="25">
        <f t="shared" si="2"/>
        <v>0</v>
      </c>
    </row>
    <row r="50" spans="1:11" ht="110.1" customHeight="1">
      <c r="A50" s="40">
        <v>6.17</v>
      </c>
      <c r="B50" s="196" t="s">
        <v>149</v>
      </c>
      <c r="C50" s="196"/>
      <c r="D50" s="196"/>
      <c r="E50" s="197" t="s">
        <v>150</v>
      </c>
      <c r="F50" s="197"/>
      <c r="G50" s="197"/>
      <c r="H50" s="48" t="s">
        <v>85</v>
      </c>
      <c r="I50" s="28"/>
      <c r="J50" s="27">
        <v>185</v>
      </c>
      <c r="K50" s="25">
        <f t="shared" si="2"/>
        <v>0</v>
      </c>
    </row>
    <row r="51" spans="1:11" ht="138.6" customHeight="1">
      <c r="A51" s="40">
        <v>6.1800000000000104</v>
      </c>
      <c r="B51" s="196" t="s">
        <v>151</v>
      </c>
      <c r="C51" s="196"/>
      <c r="D51" s="196"/>
      <c r="E51" s="197" t="s">
        <v>152</v>
      </c>
      <c r="F51" s="197"/>
      <c r="G51" s="197"/>
      <c r="H51" s="48" t="s">
        <v>153</v>
      </c>
      <c r="I51" s="28"/>
      <c r="J51" s="27">
        <v>120</v>
      </c>
      <c r="K51" s="25">
        <f t="shared" si="2"/>
        <v>0</v>
      </c>
    </row>
    <row r="52" spans="1:11" ht="31.5" customHeight="1">
      <c r="A52" s="94">
        <v>7</v>
      </c>
      <c r="B52" s="248" t="s">
        <v>154</v>
      </c>
      <c r="C52" s="249"/>
      <c r="D52" s="250"/>
      <c r="E52" s="251" t="s">
        <v>155</v>
      </c>
      <c r="F52" s="251"/>
      <c r="G52" s="251"/>
      <c r="H52" s="51"/>
      <c r="I52" s="32"/>
      <c r="J52" s="32"/>
      <c r="K52" s="33"/>
    </row>
    <row r="53" spans="1:11" ht="113.25" customHeight="1">
      <c r="A53" s="14">
        <v>7.1</v>
      </c>
      <c r="B53" s="196" t="s">
        <v>156</v>
      </c>
      <c r="C53" s="196"/>
      <c r="D53" s="196"/>
      <c r="E53" s="197" t="s">
        <v>157</v>
      </c>
      <c r="F53" s="197"/>
      <c r="G53" s="197"/>
      <c r="H53" s="48"/>
      <c r="I53" s="28"/>
      <c r="J53" s="27">
        <v>25</v>
      </c>
      <c r="K53" s="25">
        <f t="shared" si="2"/>
        <v>0</v>
      </c>
    </row>
    <row r="54" spans="1:11" ht="113.25" customHeight="1">
      <c r="A54" s="14">
        <v>7.2</v>
      </c>
      <c r="B54" s="196" t="s">
        <v>158</v>
      </c>
      <c r="C54" s="196"/>
      <c r="D54" s="196"/>
      <c r="E54" s="212" t="s">
        <v>159</v>
      </c>
      <c r="F54" s="212"/>
      <c r="G54" s="212"/>
      <c r="H54" s="48"/>
      <c r="I54" s="28"/>
      <c r="J54" s="27">
        <v>25</v>
      </c>
      <c r="K54" s="25">
        <f t="shared" si="2"/>
        <v>0</v>
      </c>
    </row>
    <row r="55" spans="1:11" ht="31.5" customHeight="1" thickBot="1">
      <c r="A55" s="94">
        <v>8</v>
      </c>
      <c r="B55" s="248" t="s">
        <v>160</v>
      </c>
      <c r="C55" s="249"/>
      <c r="D55" s="250"/>
      <c r="E55" s="251" t="s">
        <v>161</v>
      </c>
      <c r="F55" s="251"/>
      <c r="G55" s="251"/>
      <c r="H55" s="51"/>
      <c r="I55" s="32"/>
      <c r="J55" s="32"/>
      <c r="K55" s="33"/>
    </row>
    <row r="56" spans="1:11" ht="127.5" customHeight="1" thickBot="1">
      <c r="A56" s="42">
        <v>8.1</v>
      </c>
      <c r="B56" s="252" t="s">
        <v>162</v>
      </c>
      <c r="C56" s="253"/>
      <c r="D56" s="254"/>
      <c r="E56" s="255" t="s">
        <v>163</v>
      </c>
      <c r="F56" s="256"/>
      <c r="G56" s="257"/>
      <c r="H56" s="52" t="s">
        <v>85</v>
      </c>
      <c r="I56" s="43"/>
      <c r="J56" s="44">
        <v>50</v>
      </c>
      <c r="K56" s="45">
        <f t="shared" ref="K56:K67" si="3">I56*J56</f>
        <v>0</v>
      </c>
    </row>
    <row r="57" spans="1:11" ht="124.5" customHeight="1" thickBot="1">
      <c r="A57" s="14">
        <v>8.1999999999999993</v>
      </c>
      <c r="B57" s="220" t="s">
        <v>164</v>
      </c>
      <c r="C57" s="220"/>
      <c r="D57" s="220"/>
      <c r="E57" s="221" t="s">
        <v>165</v>
      </c>
      <c r="F57" s="221"/>
      <c r="G57" s="221"/>
      <c r="H57" s="48" t="s">
        <v>85</v>
      </c>
      <c r="I57" s="43"/>
      <c r="J57" s="44">
        <v>10</v>
      </c>
      <c r="K57" s="45">
        <f t="shared" si="3"/>
        <v>0</v>
      </c>
    </row>
    <row r="58" spans="1:11" ht="120" customHeight="1">
      <c r="A58" s="42">
        <v>8.3000000000000007</v>
      </c>
      <c r="B58" s="224" t="s">
        <v>164</v>
      </c>
      <c r="C58" s="224"/>
      <c r="D58" s="224"/>
      <c r="E58" s="225" t="s">
        <v>166</v>
      </c>
      <c r="F58" s="225"/>
      <c r="G58" s="225"/>
      <c r="H58" s="49" t="s">
        <v>85</v>
      </c>
      <c r="I58" s="43"/>
      <c r="J58" s="44">
        <v>10</v>
      </c>
      <c r="K58" s="45">
        <f t="shared" si="3"/>
        <v>0</v>
      </c>
    </row>
    <row r="59" spans="1:11" ht="150" customHeight="1" thickBot="1">
      <c r="A59" s="14">
        <v>8.4</v>
      </c>
      <c r="B59" s="220" t="s">
        <v>167</v>
      </c>
      <c r="C59" s="220"/>
      <c r="D59" s="220"/>
      <c r="E59" s="221" t="s">
        <v>168</v>
      </c>
      <c r="F59" s="221"/>
      <c r="G59" s="221"/>
      <c r="H59" s="48" t="s">
        <v>85</v>
      </c>
      <c r="I59" s="28"/>
      <c r="J59" s="27">
        <v>30</v>
      </c>
      <c r="K59" s="45">
        <f t="shared" si="3"/>
        <v>0</v>
      </c>
    </row>
    <row r="60" spans="1:11" ht="148.5" customHeight="1">
      <c r="A60" s="42">
        <v>8.5</v>
      </c>
      <c r="B60" s="220" t="s">
        <v>169</v>
      </c>
      <c r="C60" s="220"/>
      <c r="D60" s="220"/>
      <c r="E60" s="221" t="s">
        <v>170</v>
      </c>
      <c r="F60" s="221"/>
      <c r="G60" s="221"/>
      <c r="H60" s="48" t="s">
        <v>85</v>
      </c>
      <c r="I60" s="28"/>
      <c r="J60" s="27">
        <v>45</v>
      </c>
      <c r="K60" s="25">
        <f t="shared" si="3"/>
        <v>0</v>
      </c>
    </row>
    <row r="61" spans="1:11" ht="172.5" customHeight="1" thickBot="1">
      <c r="A61" s="14">
        <v>8.6</v>
      </c>
      <c r="B61" s="220" t="s">
        <v>171</v>
      </c>
      <c r="C61" s="220"/>
      <c r="D61" s="220"/>
      <c r="E61" s="221" t="s">
        <v>172</v>
      </c>
      <c r="F61" s="221"/>
      <c r="G61" s="221"/>
      <c r="H61" s="48" t="s">
        <v>85</v>
      </c>
      <c r="I61" s="28"/>
      <c r="J61" s="27">
        <v>60</v>
      </c>
      <c r="K61" s="25">
        <f t="shared" si="3"/>
        <v>0</v>
      </c>
    </row>
    <row r="62" spans="1:11" ht="150" customHeight="1">
      <c r="A62" s="42">
        <v>8.6999999999999993</v>
      </c>
      <c r="B62" s="220" t="s">
        <v>173</v>
      </c>
      <c r="C62" s="220"/>
      <c r="D62" s="220"/>
      <c r="E62" s="221" t="s">
        <v>174</v>
      </c>
      <c r="F62" s="221"/>
      <c r="G62" s="221"/>
      <c r="H62" s="48" t="s">
        <v>85</v>
      </c>
      <c r="I62" s="28"/>
      <c r="J62" s="27">
        <v>50</v>
      </c>
      <c r="K62" s="25">
        <f t="shared" si="3"/>
        <v>0</v>
      </c>
    </row>
    <row r="63" spans="1:11" ht="195.75" customHeight="1" thickBot="1">
      <c r="A63" s="14">
        <v>8.8000000000000007</v>
      </c>
      <c r="B63" s="220" t="s">
        <v>175</v>
      </c>
      <c r="C63" s="220"/>
      <c r="D63" s="220"/>
      <c r="E63" s="221" t="s">
        <v>176</v>
      </c>
      <c r="F63" s="221"/>
      <c r="G63" s="221"/>
      <c r="H63" s="48" t="s">
        <v>85</v>
      </c>
      <c r="I63" s="28"/>
      <c r="J63" s="27">
        <v>75</v>
      </c>
      <c r="K63" s="25">
        <f t="shared" si="3"/>
        <v>0</v>
      </c>
    </row>
    <row r="64" spans="1:11" ht="150" customHeight="1">
      <c r="A64" s="42">
        <v>8.9</v>
      </c>
      <c r="B64" s="220" t="s">
        <v>177</v>
      </c>
      <c r="C64" s="220"/>
      <c r="D64" s="220"/>
      <c r="E64" s="221" t="s">
        <v>178</v>
      </c>
      <c r="F64" s="221"/>
      <c r="G64" s="221"/>
      <c r="H64" s="48" t="s">
        <v>72</v>
      </c>
      <c r="I64" s="28"/>
      <c r="J64" s="27">
        <v>5</v>
      </c>
      <c r="K64" s="25">
        <f t="shared" si="3"/>
        <v>0</v>
      </c>
    </row>
    <row r="65" spans="1:11" ht="129" hidden="1" customHeight="1">
      <c r="A65" s="40">
        <v>8.1</v>
      </c>
      <c r="B65" s="220" t="s">
        <v>179</v>
      </c>
      <c r="C65" s="220"/>
      <c r="D65" s="220"/>
      <c r="E65" s="221" t="s">
        <v>180</v>
      </c>
      <c r="F65" s="221"/>
      <c r="G65" s="221"/>
      <c r="H65" s="48" t="s">
        <v>72</v>
      </c>
      <c r="I65" s="28">
        <v>0</v>
      </c>
      <c r="J65" s="27">
        <v>4</v>
      </c>
      <c r="K65" s="25">
        <f t="shared" si="3"/>
        <v>0</v>
      </c>
    </row>
    <row r="66" spans="1:11" ht="121.5" hidden="1" customHeight="1">
      <c r="A66" s="40">
        <v>8.11</v>
      </c>
      <c r="B66" s="220" t="s">
        <v>181</v>
      </c>
      <c r="C66" s="220"/>
      <c r="D66" s="220"/>
      <c r="E66" s="221" t="s">
        <v>182</v>
      </c>
      <c r="F66" s="221"/>
      <c r="G66" s="221"/>
      <c r="H66" s="48" t="s">
        <v>72</v>
      </c>
      <c r="I66" s="28">
        <v>0</v>
      </c>
      <c r="J66" s="27">
        <v>6</v>
      </c>
      <c r="K66" s="25">
        <f t="shared" si="3"/>
        <v>0</v>
      </c>
    </row>
    <row r="67" spans="1:11" ht="121.5" hidden="1" customHeight="1">
      <c r="A67" s="40">
        <v>8.1199999999999992</v>
      </c>
      <c r="B67" s="220" t="s">
        <v>183</v>
      </c>
      <c r="C67" s="220"/>
      <c r="D67" s="220"/>
      <c r="E67" s="221" t="s">
        <v>184</v>
      </c>
      <c r="F67" s="221"/>
      <c r="G67" s="221"/>
      <c r="H67" s="48" t="s">
        <v>72</v>
      </c>
      <c r="I67" s="28">
        <v>0</v>
      </c>
      <c r="J67" s="27">
        <v>8</v>
      </c>
      <c r="K67" s="25">
        <f t="shared" si="3"/>
        <v>0</v>
      </c>
    </row>
    <row r="68" spans="1:11" ht="16.5" thickBot="1">
      <c r="A68" s="222"/>
      <c r="B68" s="223"/>
      <c r="C68" s="223"/>
      <c r="D68" s="223"/>
      <c r="E68" s="223"/>
      <c r="F68" s="223"/>
      <c r="G68" s="223"/>
      <c r="H68" s="223"/>
      <c r="I68" s="223"/>
      <c r="J68" s="223"/>
      <c r="K68" s="223"/>
    </row>
    <row r="69" spans="1:11" ht="28.5" customHeight="1" thickBot="1">
      <c r="A69" s="17" t="s">
        <v>185</v>
      </c>
      <c r="B69" s="6"/>
      <c r="C69" s="6"/>
      <c r="D69" s="6"/>
      <c r="E69" s="6"/>
      <c r="F69" s="6"/>
      <c r="G69" s="6"/>
      <c r="H69" s="75"/>
      <c r="I69" s="75"/>
      <c r="J69" s="75"/>
      <c r="K69" s="75">
        <f>SUM(K8:K67)</f>
        <v>570</v>
      </c>
    </row>
  </sheetData>
  <mergeCells count="135">
    <mergeCell ref="I4:K4"/>
    <mergeCell ref="B6:D6"/>
    <mergeCell ref="E6:G6"/>
    <mergeCell ref="A1:K1"/>
    <mergeCell ref="A2:K2"/>
    <mergeCell ref="A3:B3"/>
    <mergeCell ref="C3:D3"/>
    <mergeCell ref="F3:G3"/>
    <mergeCell ref="I3:K3"/>
    <mergeCell ref="B7:D7"/>
    <mergeCell ref="E7:G7"/>
    <mergeCell ref="B8:D8"/>
    <mergeCell ref="E8:G8"/>
    <mergeCell ref="B9:D9"/>
    <mergeCell ref="E9:G9"/>
    <mergeCell ref="A4:B4"/>
    <mergeCell ref="C4:D4"/>
    <mergeCell ref="F4:G4"/>
    <mergeCell ref="B13:D13"/>
    <mergeCell ref="E13:G13"/>
    <mergeCell ref="B14:D14"/>
    <mergeCell ref="E14:G14"/>
    <mergeCell ref="B15:D15"/>
    <mergeCell ref="E15:G15"/>
    <mergeCell ref="B10:D10"/>
    <mergeCell ref="E10:G10"/>
    <mergeCell ref="B11:D11"/>
    <mergeCell ref="E11:G11"/>
    <mergeCell ref="B12:D12"/>
    <mergeCell ref="E12:G12"/>
    <mergeCell ref="B19:D19"/>
    <mergeCell ref="E19:G19"/>
    <mergeCell ref="B20:D20"/>
    <mergeCell ref="E20:G20"/>
    <mergeCell ref="B21:D21"/>
    <mergeCell ref="E21:G21"/>
    <mergeCell ref="B16:D16"/>
    <mergeCell ref="E16:G16"/>
    <mergeCell ref="B17:D17"/>
    <mergeCell ref="E17:G17"/>
    <mergeCell ref="B18:D18"/>
    <mergeCell ref="E18:G18"/>
    <mergeCell ref="B25:D25"/>
    <mergeCell ref="E25:G25"/>
    <mergeCell ref="B26:D26"/>
    <mergeCell ref="E26:G26"/>
    <mergeCell ref="B27:D27"/>
    <mergeCell ref="E27:G27"/>
    <mergeCell ref="B22:D22"/>
    <mergeCell ref="E22:G22"/>
    <mergeCell ref="B23:D23"/>
    <mergeCell ref="E23:G23"/>
    <mergeCell ref="B24:D24"/>
    <mergeCell ref="E24:G24"/>
    <mergeCell ref="B31:D31"/>
    <mergeCell ref="E31:G31"/>
    <mergeCell ref="B32:D32"/>
    <mergeCell ref="E32:G32"/>
    <mergeCell ref="B33:D33"/>
    <mergeCell ref="E33:G33"/>
    <mergeCell ref="B28:D28"/>
    <mergeCell ref="E28:G28"/>
    <mergeCell ref="B29:D29"/>
    <mergeCell ref="E29:G29"/>
    <mergeCell ref="B30:D30"/>
    <mergeCell ref="E30:G30"/>
    <mergeCell ref="B37:D37"/>
    <mergeCell ref="E37:G37"/>
    <mergeCell ref="B38:D38"/>
    <mergeCell ref="E38:G38"/>
    <mergeCell ref="B39:D39"/>
    <mergeCell ref="E39:G39"/>
    <mergeCell ref="B34:D34"/>
    <mergeCell ref="E34:G34"/>
    <mergeCell ref="B35:D35"/>
    <mergeCell ref="E35:G35"/>
    <mergeCell ref="B36:D36"/>
    <mergeCell ref="E36:G36"/>
    <mergeCell ref="B43:D43"/>
    <mergeCell ref="E43:G43"/>
    <mergeCell ref="B44:D44"/>
    <mergeCell ref="E44:G44"/>
    <mergeCell ref="B45:D45"/>
    <mergeCell ref="E45:G45"/>
    <mergeCell ref="B40:D40"/>
    <mergeCell ref="E40:G40"/>
    <mergeCell ref="B41:D41"/>
    <mergeCell ref="E41:G41"/>
    <mergeCell ref="B42:D42"/>
    <mergeCell ref="E42:G42"/>
    <mergeCell ref="B49:D49"/>
    <mergeCell ref="E49:G49"/>
    <mergeCell ref="B50:D50"/>
    <mergeCell ref="E50:G50"/>
    <mergeCell ref="B51:D51"/>
    <mergeCell ref="E51:G51"/>
    <mergeCell ref="B46:D46"/>
    <mergeCell ref="E46:G46"/>
    <mergeCell ref="B47:D47"/>
    <mergeCell ref="E47:G47"/>
    <mergeCell ref="B48:D48"/>
    <mergeCell ref="E48:G48"/>
    <mergeCell ref="B55:D55"/>
    <mergeCell ref="E55:G55"/>
    <mergeCell ref="B56:D56"/>
    <mergeCell ref="E56:G56"/>
    <mergeCell ref="B57:D57"/>
    <mergeCell ref="E57:G57"/>
    <mergeCell ref="B52:D52"/>
    <mergeCell ref="E52:G52"/>
    <mergeCell ref="B53:D53"/>
    <mergeCell ref="E53:G53"/>
    <mergeCell ref="B54:D54"/>
    <mergeCell ref="E54:G54"/>
    <mergeCell ref="B61:D61"/>
    <mergeCell ref="E61:G61"/>
    <mergeCell ref="B62:D62"/>
    <mergeCell ref="E62:G62"/>
    <mergeCell ref="B63:D63"/>
    <mergeCell ref="E63:G63"/>
    <mergeCell ref="B58:D58"/>
    <mergeCell ref="E58:G58"/>
    <mergeCell ref="B59:D59"/>
    <mergeCell ref="E59:G59"/>
    <mergeCell ref="B60:D60"/>
    <mergeCell ref="E60:G60"/>
    <mergeCell ref="B67:D67"/>
    <mergeCell ref="E67:G67"/>
    <mergeCell ref="A68:K68"/>
    <mergeCell ref="B64:D64"/>
    <mergeCell ref="E64:G64"/>
    <mergeCell ref="B65:D65"/>
    <mergeCell ref="E65:G65"/>
    <mergeCell ref="B66:D66"/>
    <mergeCell ref="E66:G66"/>
  </mergeCells>
  <printOptions horizontalCentered="1" verticalCentered="1"/>
  <pageMargins left="0" right="0" top="0" bottom="0" header="0" footer="0"/>
  <pageSetup scale="70"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61">
    <tabColor theme="7"/>
  </sheetPr>
  <dimension ref="A1:K69"/>
  <sheetViews>
    <sheetView view="pageBreakPreview" zoomScale="80" zoomScaleNormal="50" zoomScaleSheetLayoutView="80" workbookViewId="0">
      <selection activeCell="E8" sqref="E8:G8"/>
    </sheetView>
  </sheetViews>
  <sheetFormatPr defaultRowHeight="21"/>
  <cols>
    <col min="1" max="1" width="6.42578125" style="18" customWidth="1"/>
    <col min="2" max="2" width="18.85546875" style="1" customWidth="1"/>
    <col min="3" max="3" width="11.85546875" style="1" customWidth="1"/>
    <col min="4" max="4" width="21.5703125" style="1" customWidth="1"/>
    <col min="5" max="5" width="19.42578125" style="1" customWidth="1"/>
    <col min="6" max="6" width="12.85546875" style="1" customWidth="1"/>
    <col min="7" max="7" width="10.5703125" style="1" customWidth="1"/>
    <col min="8" max="8" width="12" style="7" customWidth="1"/>
    <col min="9" max="9" width="10.85546875" style="1" customWidth="1"/>
    <col min="10" max="10" width="10.42578125" style="1" customWidth="1"/>
    <col min="11" max="11" width="13.42578125" style="1" customWidth="1"/>
  </cols>
  <sheetData>
    <row r="1" spans="1:11" ht="79.5" customHeight="1">
      <c r="A1" s="165" t="s">
        <v>0</v>
      </c>
      <c r="B1" s="165"/>
      <c r="C1" s="165"/>
      <c r="D1" s="165"/>
      <c r="E1" s="165"/>
      <c r="F1" s="165"/>
      <c r="G1" s="165"/>
      <c r="H1" s="165"/>
      <c r="I1" s="165"/>
      <c r="J1" s="165"/>
      <c r="K1" s="165"/>
    </row>
    <row r="2" spans="1:11" ht="33.75" customHeight="1">
      <c r="A2" s="166" t="s">
        <v>41</v>
      </c>
      <c r="B2" s="166"/>
      <c r="C2" s="166"/>
      <c r="D2" s="166"/>
      <c r="E2" s="166"/>
      <c r="F2" s="166"/>
      <c r="G2" s="166"/>
      <c r="H2" s="166"/>
      <c r="I2" s="166"/>
      <c r="J2" s="166"/>
      <c r="K2" s="166"/>
    </row>
    <row r="3" spans="1:11" ht="34.5" customHeight="1">
      <c r="A3" s="264" t="s">
        <v>213</v>
      </c>
      <c r="B3" s="265"/>
      <c r="C3" s="266" t="s">
        <v>35</v>
      </c>
      <c r="D3" s="267"/>
      <c r="E3" s="37" t="s">
        <v>44</v>
      </c>
      <c r="F3" s="266" t="s">
        <v>45</v>
      </c>
      <c r="G3" s="270"/>
      <c r="H3" s="35" t="s">
        <v>46</v>
      </c>
      <c r="I3" s="266" t="s">
        <v>222</v>
      </c>
      <c r="J3" s="270"/>
      <c r="K3" s="267"/>
    </row>
    <row r="4" spans="1:11" ht="39.75" customHeight="1">
      <c r="A4" s="264" t="s">
        <v>215</v>
      </c>
      <c r="B4" s="265"/>
      <c r="C4" s="266">
        <v>119</v>
      </c>
      <c r="D4" s="267"/>
      <c r="E4" s="38" t="s">
        <v>49</v>
      </c>
      <c r="F4" s="273" t="s">
        <v>50</v>
      </c>
      <c r="G4" s="274"/>
      <c r="H4" s="36" t="s">
        <v>216</v>
      </c>
      <c r="I4" s="266">
        <v>26</v>
      </c>
      <c r="J4" s="270"/>
      <c r="K4" s="267"/>
    </row>
    <row r="5" spans="1:11" ht="23.25">
      <c r="A5" s="10"/>
      <c r="B5" s="4"/>
      <c r="C5" s="4"/>
      <c r="D5" s="4"/>
      <c r="E5" s="4"/>
      <c r="F5"/>
      <c r="G5"/>
      <c r="H5" s="8"/>
      <c r="I5" s="5"/>
      <c r="J5" s="2"/>
    </row>
    <row r="6" spans="1:11" ht="31.5" customHeight="1">
      <c r="A6" s="11" t="s">
        <v>52</v>
      </c>
      <c r="B6" s="161" t="s">
        <v>53</v>
      </c>
      <c r="C6" s="162"/>
      <c r="D6" s="163"/>
      <c r="E6" s="164" t="s">
        <v>54</v>
      </c>
      <c r="F6" s="164"/>
      <c r="G6" s="164"/>
      <c r="H6" s="24" t="s">
        <v>55</v>
      </c>
      <c r="I6" s="24" t="s">
        <v>56</v>
      </c>
      <c r="J6" s="24" t="s">
        <v>57</v>
      </c>
      <c r="K6" s="24" t="s">
        <v>58</v>
      </c>
    </row>
    <row r="7" spans="1:11" ht="30" customHeight="1">
      <c r="A7" s="13">
        <v>1</v>
      </c>
      <c r="B7" s="174" t="s">
        <v>59</v>
      </c>
      <c r="C7" s="174"/>
      <c r="D7" s="174"/>
      <c r="E7" s="174" t="s">
        <v>60</v>
      </c>
      <c r="F7" s="174"/>
      <c r="G7" s="174"/>
      <c r="H7" s="9"/>
      <c r="I7" s="3"/>
      <c r="J7" s="3"/>
      <c r="K7" s="3"/>
    </row>
    <row r="8" spans="1:11" ht="116.25" customHeight="1">
      <c r="A8" s="12">
        <v>1.1000000000000001</v>
      </c>
      <c r="B8" s="175" t="s">
        <v>61</v>
      </c>
      <c r="C8" s="176"/>
      <c r="D8" s="177"/>
      <c r="E8" s="178" t="s">
        <v>62</v>
      </c>
      <c r="F8" s="179"/>
      <c r="G8" s="180"/>
      <c r="H8" s="46" t="s">
        <v>63</v>
      </c>
      <c r="I8" s="28"/>
      <c r="J8" s="27">
        <v>15</v>
      </c>
      <c r="K8" s="25">
        <f>J8*I8</f>
        <v>0</v>
      </c>
    </row>
    <row r="9" spans="1:11" ht="126.75" customHeight="1">
      <c r="A9" s="12">
        <v>1.2</v>
      </c>
      <c r="B9" s="196" t="s">
        <v>64</v>
      </c>
      <c r="C9" s="196"/>
      <c r="D9" s="196"/>
      <c r="E9" s="197" t="s">
        <v>65</v>
      </c>
      <c r="F9" s="197"/>
      <c r="G9" s="197"/>
      <c r="H9" s="46" t="s">
        <v>63</v>
      </c>
      <c r="I9" s="28"/>
      <c r="J9" s="27">
        <v>15</v>
      </c>
      <c r="K9" s="25">
        <f>J9*I9</f>
        <v>0</v>
      </c>
    </row>
    <row r="10" spans="1:11" ht="25.5" customHeight="1">
      <c r="A10" s="90">
        <v>2</v>
      </c>
      <c r="B10" s="262" t="s">
        <v>66</v>
      </c>
      <c r="C10" s="262"/>
      <c r="D10" s="262"/>
      <c r="E10" s="262" t="s">
        <v>67</v>
      </c>
      <c r="F10" s="262"/>
      <c r="G10" s="262"/>
      <c r="H10" s="47"/>
      <c r="I10" s="9"/>
      <c r="J10" s="26"/>
      <c r="K10" s="26"/>
    </row>
    <row r="11" spans="1:11" ht="101.25" customHeight="1">
      <c r="A11" s="12">
        <v>2.1</v>
      </c>
      <c r="B11" s="175" t="s">
        <v>68</v>
      </c>
      <c r="C11" s="176"/>
      <c r="D11" s="177"/>
      <c r="E11" s="178" t="s">
        <v>69</v>
      </c>
      <c r="F11" s="179"/>
      <c r="G11" s="180"/>
      <c r="H11" s="46" t="s">
        <v>63</v>
      </c>
      <c r="I11" s="28">
        <v>35</v>
      </c>
      <c r="J11" s="27">
        <v>4</v>
      </c>
      <c r="K11" s="25">
        <f t="shared" ref="K11:K16" si="0">J11*I11</f>
        <v>140</v>
      </c>
    </row>
    <row r="12" spans="1:11" ht="104.25" customHeight="1">
      <c r="A12" s="14">
        <v>2.2000000000000002</v>
      </c>
      <c r="B12" s="175" t="s">
        <v>70</v>
      </c>
      <c r="C12" s="176"/>
      <c r="D12" s="177"/>
      <c r="E12" s="178" t="s">
        <v>71</v>
      </c>
      <c r="F12" s="179"/>
      <c r="G12" s="180"/>
      <c r="H12" s="48" t="s">
        <v>72</v>
      </c>
      <c r="I12" s="28"/>
      <c r="J12" s="27">
        <v>8</v>
      </c>
      <c r="K12" s="25">
        <f t="shared" si="0"/>
        <v>0</v>
      </c>
    </row>
    <row r="13" spans="1:11" ht="93" customHeight="1">
      <c r="A13" s="14">
        <v>2.2999999999999998</v>
      </c>
      <c r="B13" s="175" t="s">
        <v>73</v>
      </c>
      <c r="C13" s="176"/>
      <c r="D13" s="177"/>
      <c r="E13" s="178" t="s">
        <v>74</v>
      </c>
      <c r="F13" s="179"/>
      <c r="G13" s="180"/>
      <c r="H13" s="48" t="s">
        <v>72</v>
      </c>
      <c r="I13" s="28">
        <v>45</v>
      </c>
      <c r="J13" s="27">
        <v>11</v>
      </c>
      <c r="K13" s="25">
        <f t="shared" si="0"/>
        <v>495</v>
      </c>
    </row>
    <row r="14" spans="1:11" ht="157.5" customHeight="1">
      <c r="A14" s="14">
        <v>2.4</v>
      </c>
      <c r="B14" s="175" t="s">
        <v>75</v>
      </c>
      <c r="C14" s="176"/>
      <c r="D14" s="177"/>
      <c r="E14" s="178" t="s">
        <v>76</v>
      </c>
      <c r="F14" s="179"/>
      <c r="G14" s="180"/>
      <c r="H14" s="46" t="s">
        <v>63</v>
      </c>
      <c r="I14" s="28">
        <v>35</v>
      </c>
      <c r="J14" s="27">
        <v>15</v>
      </c>
      <c r="K14" s="25">
        <f t="shared" si="0"/>
        <v>525</v>
      </c>
    </row>
    <row r="15" spans="1:11" ht="84" customHeight="1">
      <c r="A15" s="12">
        <v>2.5</v>
      </c>
      <c r="B15" s="175" t="s">
        <v>77</v>
      </c>
      <c r="C15" s="176"/>
      <c r="D15" s="177"/>
      <c r="E15" s="178" t="s">
        <v>78</v>
      </c>
      <c r="F15" s="179"/>
      <c r="G15" s="180"/>
      <c r="H15" s="46" t="s">
        <v>63</v>
      </c>
      <c r="I15" s="28"/>
      <c r="J15" s="27">
        <v>18</v>
      </c>
      <c r="K15" s="25">
        <f t="shared" si="0"/>
        <v>0</v>
      </c>
    </row>
    <row r="16" spans="1:11" ht="131.44999999999999" customHeight="1">
      <c r="A16" s="14">
        <v>2.6</v>
      </c>
      <c r="B16" s="175" t="s">
        <v>79</v>
      </c>
      <c r="C16" s="176"/>
      <c r="D16" s="177"/>
      <c r="E16" s="178" t="s">
        <v>80</v>
      </c>
      <c r="F16" s="179"/>
      <c r="G16" s="180"/>
      <c r="H16" s="46" t="s">
        <v>63</v>
      </c>
      <c r="I16" s="28"/>
      <c r="J16" s="27">
        <v>10</v>
      </c>
      <c r="K16" s="25">
        <f t="shared" si="0"/>
        <v>0</v>
      </c>
    </row>
    <row r="17" spans="1:11" ht="30" customHeight="1">
      <c r="A17" s="91">
        <v>3</v>
      </c>
      <c r="B17" s="263" t="s">
        <v>81</v>
      </c>
      <c r="C17" s="263"/>
      <c r="D17" s="263"/>
      <c r="E17" s="262" t="s">
        <v>82</v>
      </c>
      <c r="F17" s="262"/>
      <c r="G17" s="262"/>
      <c r="H17" s="47"/>
      <c r="I17" s="29"/>
      <c r="J17" s="26"/>
      <c r="K17" s="26"/>
    </row>
    <row r="18" spans="1:11" ht="90" customHeight="1">
      <c r="A18" s="12">
        <v>3.1</v>
      </c>
      <c r="B18" s="175" t="s">
        <v>83</v>
      </c>
      <c r="C18" s="176"/>
      <c r="D18" s="177"/>
      <c r="E18" s="178" t="s">
        <v>84</v>
      </c>
      <c r="F18" s="179"/>
      <c r="G18" s="180"/>
      <c r="H18" s="46" t="s">
        <v>85</v>
      </c>
      <c r="I18" s="28"/>
      <c r="J18" s="27">
        <v>50</v>
      </c>
      <c r="K18" s="25">
        <f t="shared" ref="K18:K23" si="1">J18*I18</f>
        <v>0</v>
      </c>
    </row>
    <row r="19" spans="1:11" ht="108.6" customHeight="1">
      <c r="A19" s="12">
        <v>3.2</v>
      </c>
      <c r="B19" s="175" t="s">
        <v>86</v>
      </c>
      <c r="C19" s="176"/>
      <c r="D19" s="177"/>
      <c r="E19" s="178" t="s">
        <v>87</v>
      </c>
      <c r="F19" s="179"/>
      <c r="G19" s="180"/>
      <c r="H19" s="46" t="s">
        <v>63</v>
      </c>
      <c r="I19" s="28"/>
      <c r="J19" s="27">
        <v>10</v>
      </c>
      <c r="K19" s="25">
        <f t="shared" si="1"/>
        <v>0</v>
      </c>
    </row>
    <row r="20" spans="1:11" ht="116.1" customHeight="1">
      <c r="A20" s="12">
        <v>3.3</v>
      </c>
      <c r="B20" s="175" t="s">
        <v>88</v>
      </c>
      <c r="C20" s="176"/>
      <c r="D20" s="177"/>
      <c r="E20" s="178" t="s">
        <v>89</v>
      </c>
      <c r="F20" s="179"/>
      <c r="G20" s="180"/>
      <c r="H20" s="46" t="s">
        <v>63</v>
      </c>
      <c r="I20" s="28"/>
      <c r="J20" s="27">
        <v>60</v>
      </c>
      <c r="K20" s="25">
        <f t="shared" si="1"/>
        <v>0</v>
      </c>
    </row>
    <row r="21" spans="1:11" ht="91.5" customHeight="1">
      <c r="A21" s="34">
        <v>3.4</v>
      </c>
      <c r="B21" s="175" t="s">
        <v>90</v>
      </c>
      <c r="C21" s="176"/>
      <c r="D21" s="177"/>
      <c r="E21" s="178" t="s">
        <v>91</v>
      </c>
      <c r="F21" s="179"/>
      <c r="G21" s="180"/>
      <c r="H21" s="48" t="s">
        <v>85</v>
      </c>
      <c r="I21" s="28"/>
      <c r="J21" s="27">
        <v>25</v>
      </c>
      <c r="K21" s="25">
        <f t="shared" si="1"/>
        <v>0</v>
      </c>
    </row>
    <row r="22" spans="1:11" ht="119.1" customHeight="1">
      <c r="A22" s="34">
        <v>3.5</v>
      </c>
      <c r="B22" s="175" t="s">
        <v>92</v>
      </c>
      <c r="C22" s="176"/>
      <c r="D22" s="177"/>
      <c r="E22" s="178" t="s">
        <v>93</v>
      </c>
      <c r="F22" s="179"/>
      <c r="G22" s="180"/>
      <c r="H22" s="46" t="s">
        <v>63</v>
      </c>
      <c r="I22" s="28"/>
      <c r="J22" s="27">
        <v>50</v>
      </c>
      <c r="K22" s="25">
        <f t="shared" si="1"/>
        <v>0</v>
      </c>
    </row>
    <row r="23" spans="1:11" ht="91.5" customHeight="1">
      <c r="A23" s="34">
        <v>3.6</v>
      </c>
      <c r="B23" s="175" t="s">
        <v>94</v>
      </c>
      <c r="C23" s="176"/>
      <c r="D23" s="177"/>
      <c r="E23" s="178" t="s">
        <v>95</v>
      </c>
      <c r="F23" s="179"/>
      <c r="G23" s="180"/>
      <c r="H23" s="48" t="s">
        <v>85</v>
      </c>
      <c r="I23" s="28"/>
      <c r="J23" s="27">
        <v>25</v>
      </c>
      <c r="K23" s="25">
        <f t="shared" si="1"/>
        <v>0</v>
      </c>
    </row>
    <row r="24" spans="1:11" ht="28.5" customHeight="1">
      <c r="A24" s="92">
        <v>4</v>
      </c>
      <c r="B24" s="262" t="s">
        <v>96</v>
      </c>
      <c r="C24" s="262"/>
      <c r="D24" s="262"/>
      <c r="E24" s="262" t="s">
        <v>97</v>
      </c>
      <c r="F24" s="262"/>
      <c r="G24" s="262"/>
      <c r="H24" s="47"/>
      <c r="I24" s="29"/>
      <c r="J24" s="26"/>
      <c r="K24" s="26"/>
    </row>
    <row r="25" spans="1:11" ht="148.5" customHeight="1">
      <c r="A25" s="12">
        <v>4.0999999999999996</v>
      </c>
      <c r="B25" s="175" t="s">
        <v>98</v>
      </c>
      <c r="C25" s="176"/>
      <c r="D25" s="177"/>
      <c r="E25" s="178" t="s">
        <v>99</v>
      </c>
      <c r="F25" s="179"/>
      <c r="G25" s="180"/>
      <c r="H25" s="46" t="s">
        <v>63</v>
      </c>
      <c r="I25" s="28"/>
      <c r="J25" s="27">
        <v>110</v>
      </c>
      <c r="K25" s="25">
        <f>J25*I25</f>
        <v>0</v>
      </c>
    </row>
    <row r="26" spans="1:11" ht="112.5" customHeight="1">
      <c r="A26" s="14">
        <v>4.2</v>
      </c>
      <c r="B26" s="175" t="s">
        <v>100</v>
      </c>
      <c r="C26" s="176"/>
      <c r="D26" s="177"/>
      <c r="E26" s="178" t="s">
        <v>101</v>
      </c>
      <c r="F26" s="179"/>
      <c r="G26" s="180"/>
      <c r="H26" s="46" t="s">
        <v>63</v>
      </c>
      <c r="I26" s="28"/>
      <c r="J26" s="27">
        <v>90</v>
      </c>
      <c r="K26" s="25">
        <f>J26*I26</f>
        <v>0</v>
      </c>
    </row>
    <row r="27" spans="1:11" ht="89.1" customHeight="1">
      <c r="A27" s="12">
        <v>4.3</v>
      </c>
      <c r="B27" s="175" t="s">
        <v>102</v>
      </c>
      <c r="C27" s="176"/>
      <c r="D27" s="177"/>
      <c r="E27" s="178" t="s">
        <v>103</v>
      </c>
      <c r="F27" s="179"/>
      <c r="G27" s="180"/>
      <c r="H27" s="46" t="s">
        <v>63</v>
      </c>
      <c r="I27" s="28"/>
      <c r="J27" s="27">
        <v>90</v>
      </c>
      <c r="K27" s="25">
        <f>J27*I27</f>
        <v>0</v>
      </c>
    </row>
    <row r="28" spans="1:11" ht="97.5" customHeight="1">
      <c r="A28" s="14">
        <v>4.4000000000000004</v>
      </c>
      <c r="B28" s="175" t="s">
        <v>104</v>
      </c>
      <c r="C28" s="176"/>
      <c r="D28" s="177"/>
      <c r="E28" s="178" t="s">
        <v>105</v>
      </c>
      <c r="F28" s="179"/>
      <c r="G28" s="180"/>
      <c r="H28" s="49" t="s">
        <v>106</v>
      </c>
      <c r="I28" s="28"/>
      <c r="J28" s="27">
        <v>8</v>
      </c>
      <c r="K28" s="25">
        <f>J28*I28</f>
        <v>0</v>
      </c>
    </row>
    <row r="29" spans="1:11" ht="137.25" customHeight="1">
      <c r="A29" s="14">
        <v>4.5</v>
      </c>
      <c r="B29" s="175" t="s">
        <v>107</v>
      </c>
      <c r="C29" s="176"/>
      <c r="D29" s="177"/>
      <c r="E29" s="178" t="s">
        <v>108</v>
      </c>
      <c r="F29" s="179"/>
      <c r="G29" s="180"/>
      <c r="H29" s="49" t="s">
        <v>106</v>
      </c>
      <c r="I29" s="28"/>
      <c r="J29" s="27">
        <v>35</v>
      </c>
      <c r="K29" s="25">
        <f>J29*I29</f>
        <v>0</v>
      </c>
    </row>
    <row r="30" spans="1:11" ht="33" customHeight="1">
      <c r="A30" s="92">
        <v>5</v>
      </c>
      <c r="B30" s="262" t="s">
        <v>109</v>
      </c>
      <c r="C30" s="262"/>
      <c r="D30" s="262"/>
      <c r="E30" s="262" t="s">
        <v>110</v>
      </c>
      <c r="F30" s="262"/>
      <c r="G30" s="262"/>
      <c r="H30" s="47"/>
      <c r="I30" s="30"/>
      <c r="J30" s="26"/>
      <c r="K30" s="26"/>
    </row>
    <row r="31" spans="1:11" ht="167.25" customHeight="1">
      <c r="A31" s="14">
        <v>5.0999999999999996</v>
      </c>
      <c r="B31" s="196" t="s">
        <v>111</v>
      </c>
      <c r="C31" s="196"/>
      <c r="D31" s="196"/>
      <c r="E31" s="197" t="s">
        <v>112</v>
      </c>
      <c r="F31" s="197"/>
      <c r="G31" s="197"/>
      <c r="H31" s="48" t="s">
        <v>72</v>
      </c>
      <c r="I31" s="28"/>
      <c r="J31" s="27">
        <v>10</v>
      </c>
      <c r="K31" s="25">
        <f>J31*I31</f>
        <v>0</v>
      </c>
    </row>
    <row r="32" spans="1:11" ht="135" customHeight="1">
      <c r="A32" s="14">
        <v>5.2</v>
      </c>
      <c r="B32" s="196" t="s">
        <v>113</v>
      </c>
      <c r="C32" s="196"/>
      <c r="D32" s="196"/>
      <c r="E32" s="258" t="s">
        <v>114</v>
      </c>
      <c r="F32" s="258"/>
      <c r="G32" s="258"/>
      <c r="H32" s="48" t="s">
        <v>63</v>
      </c>
      <c r="I32" s="28"/>
      <c r="J32" s="27">
        <v>35</v>
      </c>
      <c r="K32" s="25">
        <f>J32*I32</f>
        <v>0</v>
      </c>
    </row>
    <row r="33" spans="1:11" ht="33" customHeight="1">
      <c r="A33" s="93">
        <v>6</v>
      </c>
      <c r="B33" s="259" t="s">
        <v>115</v>
      </c>
      <c r="C33" s="260"/>
      <c r="D33" s="261"/>
      <c r="E33" s="259" t="s">
        <v>116</v>
      </c>
      <c r="F33" s="260"/>
      <c r="G33" s="261"/>
      <c r="H33" s="50"/>
      <c r="I33" s="30"/>
      <c r="J33" s="26"/>
      <c r="K33" s="26"/>
    </row>
    <row r="34" spans="1:11" ht="112.5" customHeight="1">
      <c r="A34" s="12">
        <v>6.1</v>
      </c>
      <c r="B34" s="175" t="s">
        <v>117</v>
      </c>
      <c r="C34" s="176"/>
      <c r="D34" s="177"/>
      <c r="E34" s="178" t="s">
        <v>118</v>
      </c>
      <c r="F34" s="179"/>
      <c r="G34" s="180"/>
      <c r="H34" s="46" t="s">
        <v>85</v>
      </c>
      <c r="I34" s="28"/>
      <c r="J34" s="27">
        <v>200</v>
      </c>
      <c r="K34" s="25">
        <f>J34*I34</f>
        <v>0</v>
      </c>
    </row>
    <row r="35" spans="1:11" ht="113.25" customHeight="1">
      <c r="A35" s="12">
        <v>6.2</v>
      </c>
      <c r="B35" s="175" t="s">
        <v>119</v>
      </c>
      <c r="C35" s="176"/>
      <c r="D35" s="177"/>
      <c r="E35" s="178" t="s">
        <v>120</v>
      </c>
      <c r="F35" s="179"/>
      <c r="G35" s="180"/>
      <c r="H35" s="48" t="s">
        <v>85</v>
      </c>
      <c r="I35" s="28"/>
      <c r="J35" s="27">
        <v>200</v>
      </c>
      <c r="K35" s="25">
        <f>J35*I35</f>
        <v>0</v>
      </c>
    </row>
    <row r="36" spans="1:11" ht="113.25" customHeight="1">
      <c r="A36" s="12">
        <v>6.3</v>
      </c>
      <c r="B36" s="196" t="s">
        <v>121</v>
      </c>
      <c r="C36" s="196"/>
      <c r="D36" s="196"/>
      <c r="E36" s="197" t="s">
        <v>122</v>
      </c>
      <c r="F36" s="197"/>
      <c r="G36" s="197"/>
      <c r="H36" s="48" t="s">
        <v>85</v>
      </c>
      <c r="I36" s="28"/>
      <c r="J36" s="27">
        <v>250</v>
      </c>
      <c r="K36" s="25">
        <f t="shared" ref="K36:K54" si="2">J36*I36</f>
        <v>0</v>
      </c>
    </row>
    <row r="37" spans="1:11" ht="113.25" customHeight="1">
      <c r="A37" s="12">
        <v>6.4</v>
      </c>
      <c r="B37" s="196" t="s">
        <v>123</v>
      </c>
      <c r="C37" s="196"/>
      <c r="D37" s="196"/>
      <c r="E37" s="197" t="s">
        <v>124</v>
      </c>
      <c r="F37" s="197"/>
      <c r="G37" s="197"/>
      <c r="H37" s="48" t="s">
        <v>85</v>
      </c>
      <c r="I37" s="28"/>
      <c r="J37" s="27">
        <v>210</v>
      </c>
      <c r="K37" s="25">
        <f t="shared" si="2"/>
        <v>0</v>
      </c>
    </row>
    <row r="38" spans="1:11" ht="113.25" customHeight="1">
      <c r="A38" s="12">
        <v>6.5</v>
      </c>
      <c r="B38" s="196" t="s">
        <v>125</v>
      </c>
      <c r="C38" s="196"/>
      <c r="D38" s="196"/>
      <c r="E38" s="197" t="s">
        <v>126</v>
      </c>
      <c r="F38" s="197"/>
      <c r="G38" s="197"/>
      <c r="H38" s="48" t="s">
        <v>72</v>
      </c>
      <c r="I38" s="28"/>
      <c r="J38" s="27">
        <v>15</v>
      </c>
      <c r="K38" s="25">
        <f t="shared" si="2"/>
        <v>0</v>
      </c>
    </row>
    <row r="39" spans="1:11" ht="87.75" customHeight="1">
      <c r="A39" s="12">
        <v>6.6</v>
      </c>
      <c r="B39" s="196" t="s">
        <v>127</v>
      </c>
      <c r="C39" s="196"/>
      <c r="D39" s="196"/>
      <c r="E39" s="197" t="s">
        <v>128</v>
      </c>
      <c r="F39" s="197"/>
      <c r="G39" s="197"/>
      <c r="H39" s="48" t="s">
        <v>85</v>
      </c>
      <c r="I39" s="28"/>
      <c r="J39" s="27">
        <v>30</v>
      </c>
      <c r="K39" s="25">
        <f t="shared" si="2"/>
        <v>0</v>
      </c>
    </row>
    <row r="40" spans="1:11" ht="113.25" customHeight="1">
      <c r="A40" s="12">
        <v>6.7</v>
      </c>
      <c r="B40" s="196" t="s">
        <v>129</v>
      </c>
      <c r="C40" s="196"/>
      <c r="D40" s="196"/>
      <c r="E40" s="197" t="s">
        <v>130</v>
      </c>
      <c r="F40" s="197"/>
      <c r="G40" s="197"/>
      <c r="H40" s="48" t="s">
        <v>72</v>
      </c>
      <c r="I40" s="28"/>
      <c r="J40" s="27">
        <v>20</v>
      </c>
      <c r="K40" s="25">
        <f t="shared" si="2"/>
        <v>0</v>
      </c>
    </row>
    <row r="41" spans="1:11" ht="137.1" customHeight="1">
      <c r="A41" s="12">
        <v>6.8</v>
      </c>
      <c r="B41" s="196" t="s">
        <v>131</v>
      </c>
      <c r="C41" s="196"/>
      <c r="D41" s="196"/>
      <c r="E41" s="197" t="s">
        <v>132</v>
      </c>
      <c r="F41" s="197"/>
      <c r="G41" s="197"/>
      <c r="H41" s="48" t="s">
        <v>85</v>
      </c>
      <c r="I41" s="28"/>
      <c r="J41" s="27">
        <v>175</v>
      </c>
      <c r="K41" s="25">
        <f t="shared" si="2"/>
        <v>0</v>
      </c>
    </row>
    <row r="42" spans="1:11" ht="72" customHeight="1">
      <c r="A42" s="12">
        <v>6.9</v>
      </c>
      <c r="B42" s="196" t="s">
        <v>133</v>
      </c>
      <c r="C42" s="196"/>
      <c r="D42" s="196"/>
      <c r="E42" s="197" t="s">
        <v>134</v>
      </c>
      <c r="F42" s="197"/>
      <c r="G42" s="197"/>
      <c r="H42" s="48" t="s">
        <v>85</v>
      </c>
      <c r="I42" s="28"/>
      <c r="J42" s="27">
        <v>35</v>
      </c>
      <c r="K42" s="25">
        <f t="shared" si="2"/>
        <v>0</v>
      </c>
    </row>
    <row r="43" spans="1:11" ht="75" customHeight="1">
      <c r="A43" s="40">
        <v>6.1</v>
      </c>
      <c r="B43" s="196" t="s">
        <v>135</v>
      </c>
      <c r="C43" s="196"/>
      <c r="D43" s="196"/>
      <c r="E43" s="197" t="s">
        <v>136</v>
      </c>
      <c r="F43" s="197"/>
      <c r="G43" s="197"/>
      <c r="H43" s="48" t="s">
        <v>85</v>
      </c>
      <c r="I43" s="28"/>
      <c r="J43" s="27">
        <v>20</v>
      </c>
      <c r="K43" s="25">
        <f t="shared" si="2"/>
        <v>0</v>
      </c>
    </row>
    <row r="44" spans="1:11" ht="57.75" customHeight="1">
      <c r="A44" s="40">
        <v>6.11</v>
      </c>
      <c r="B44" s="196" t="s">
        <v>137</v>
      </c>
      <c r="C44" s="196"/>
      <c r="D44" s="196"/>
      <c r="E44" s="197" t="s">
        <v>138</v>
      </c>
      <c r="F44" s="197"/>
      <c r="G44" s="197"/>
      <c r="H44" s="48" t="s">
        <v>85</v>
      </c>
      <c r="I44" s="28"/>
      <c r="J44" s="27">
        <v>120</v>
      </c>
      <c r="K44" s="25">
        <f t="shared" si="2"/>
        <v>0</v>
      </c>
    </row>
    <row r="45" spans="1:11" ht="111" customHeight="1">
      <c r="A45" s="40">
        <v>6.12</v>
      </c>
      <c r="B45" s="196" t="s">
        <v>139</v>
      </c>
      <c r="C45" s="196"/>
      <c r="D45" s="196"/>
      <c r="E45" s="197" t="s">
        <v>140</v>
      </c>
      <c r="F45" s="197"/>
      <c r="G45" s="197"/>
      <c r="H45" s="48" t="s">
        <v>85</v>
      </c>
      <c r="I45" s="28"/>
      <c r="J45" s="27">
        <v>90</v>
      </c>
      <c r="K45" s="25">
        <f t="shared" si="2"/>
        <v>0</v>
      </c>
    </row>
    <row r="46" spans="1:11" ht="106.35" customHeight="1">
      <c r="A46" s="40">
        <v>6.13</v>
      </c>
      <c r="B46" s="196" t="s">
        <v>141</v>
      </c>
      <c r="C46" s="196"/>
      <c r="D46" s="196"/>
      <c r="E46" s="197" t="s">
        <v>142</v>
      </c>
      <c r="F46" s="197"/>
      <c r="G46" s="197"/>
      <c r="H46" s="48" t="s">
        <v>85</v>
      </c>
      <c r="I46" s="28"/>
      <c r="J46" s="27">
        <v>90</v>
      </c>
      <c r="K46" s="25">
        <f t="shared" si="2"/>
        <v>0</v>
      </c>
    </row>
    <row r="47" spans="1:11" ht="97.35" customHeight="1">
      <c r="A47" s="40">
        <v>6.14</v>
      </c>
      <c r="B47" s="196" t="s">
        <v>143</v>
      </c>
      <c r="C47" s="196"/>
      <c r="D47" s="196"/>
      <c r="E47" s="212" t="s">
        <v>144</v>
      </c>
      <c r="F47" s="212"/>
      <c r="G47" s="212"/>
      <c r="H47" s="48" t="s">
        <v>85</v>
      </c>
      <c r="I47" s="28"/>
      <c r="J47" s="27">
        <v>220</v>
      </c>
      <c r="K47" s="25">
        <f t="shared" si="2"/>
        <v>0</v>
      </c>
    </row>
    <row r="48" spans="1:11" ht="113.45" customHeight="1">
      <c r="A48" s="40">
        <v>6.15</v>
      </c>
      <c r="B48" s="196" t="s">
        <v>145</v>
      </c>
      <c r="C48" s="196"/>
      <c r="D48" s="196"/>
      <c r="E48" s="197" t="s">
        <v>146</v>
      </c>
      <c r="F48" s="197"/>
      <c r="G48" s="197"/>
      <c r="H48" s="48" t="s">
        <v>85</v>
      </c>
      <c r="I48" s="28"/>
      <c r="J48" s="27">
        <v>120</v>
      </c>
      <c r="K48" s="25">
        <f t="shared" si="2"/>
        <v>0</v>
      </c>
    </row>
    <row r="49" spans="1:11" ht="97.5" customHeight="1">
      <c r="A49" s="40">
        <v>6.16</v>
      </c>
      <c r="B49" s="196" t="s">
        <v>147</v>
      </c>
      <c r="C49" s="196"/>
      <c r="D49" s="196"/>
      <c r="E49" s="212" t="s">
        <v>148</v>
      </c>
      <c r="F49" s="212"/>
      <c r="G49" s="212"/>
      <c r="H49" s="48" t="s">
        <v>85</v>
      </c>
      <c r="I49" s="28"/>
      <c r="J49" s="27">
        <v>175</v>
      </c>
      <c r="K49" s="25">
        <f t="shared" si="2"/>
        <v>0</v>
      </c>
    </row>
    <row r="50" spans="1:11" ht="110.1" customHeight="1">
      <c r="A50" s="40">
        <v>6.17</v>
      </c>
      <c r="B50" s="196" t="s">
        <v>149</v>
      </c>
      <c r="C50" s="196"/>
      <c r="D50" s="196"/>
      <c r="E50" s="197" t="s">
        <v>150</v>
      </c>
      <c r="F50" s="197"/>
      <c r="G50" s="197"/>
      <c r="H50" s="48" t="s">
        <v>85</v>
      </c>
      <c r="I50" s="28"/>
      <c r="J50" s="27">
        <v>185</v>
      </c>
      <c r="K50" s="25">
        <f t="shared" si="2"/>
        <v>0</v>
      </c>
    </row>
    <row r="51" spans="1:11" ht="138.6" customHeight="1">
      <c r="A51" s="40">
        <v>6.1800000000000104</v>
      </c>
      <c r="B51" s="196" t="s">
        <v>151</v>
      </c>
      <c r="C51" s="196"/>
      <c r="D51" s="196"/>
      <c r="E51" s="197" t="s">
        <v>152</v>
      </c>
      <c r="F51" s="197"/>
      <c r="G51" s="197"/>
      <c r="H51" s="48" t="s">
        <v>153</v>
      </c>
      <c r="I51" s="28"/>
      <c r="J51" s="27">
        <v>120</v>
      </c>
      <c r="K51" s="25">
        <f t="shared" si="2"/>
        <v>0</v>
      </c>
    </row>
    <row r="52" spans="1:11" ht="31.5" customHeight="1">
      <c r="A52" s="94">
        <v>7</v>
      </c>
      <c r="B52" s="248" t="s">
        <v>154</v>
      </c>
      <c r="C52" s="249"/>
      <c r="D52" s="250"/>
      <c r="E52" s="251" t="s">
        <v>155</v>
      </c>
      <c r="F52" s="251"/>
      <c r="G52" s="251"/>
      <c r="H52" s="51"/>
      <c r="I52" s="32"/>
      <c r="J52" s="32"/>
      <c r="K52" s="33"/>
    </row>
    <row r="53" spans="1:11" ht="113.25" customHeight="1">
      <c r="A53" s="14">
        <v>7.1</v>
      </c>
      <c r="B53" s="196" t="s">
        <v>156</v>
      </c>
      <c r="C53" s="196"/>
      <c r="D53" s="196"/>
      <c r="E53" s="197" t="s">
        <v>157</v>
      </c>
      <c r="F53" s="197"/>
      <c r="G53" s="197"/>
      <c r="H53" s="48"/>
      <c r="I53" s="28"/>
      <c r="J53" s="27">
        <v>25</v>
      </c>
      <c r="K53" s="25">
        <f t="shared" si="2"/>
        <v>0</v>
      </c>
    </row>
    <row r="54" spans="1:11" ht="113.25" customHeight="1">
      <c r="A54" s="14">
        <v>7.2</v>
      </c>
      <c r="B54" s="196" t="s">
        <v>158</v>
      </c>
      <c r="C54" s="196"/>
      <c r="D54" s="196"/>
      <c r="E54" s="212" t="s">
        <v>159</v>
      </c>
      <c r="F54" s="212"/>
      <c r="G54" s="212"/>
      <c r="H54" s="48"/>
      <c r="I54" s="28"/>
      <c r="J54" s="27">
        <v>25</v>
      </c>
      <c r="K54" s="25">
        <f t="shared" si="2"/>
        <v>0</v>
      </c>
    </row>
    <row r="55" spans="1:11" ht="31.5" customHeight="1" thickBot="1">
      <c r="A55" s="94">
        <v>8</v>
      </c>
      <c r="B55" s="248" t="s">
        <v>160</v>
      </c>
      <c r="C55" s="249"/>
      <c r="D55" s="250"/>
      <c r="E55" s="251" t="s">
        <v>161</v>
      </c>
      <c r="F55" s="251"/>
      <c r="G55" s="251"/>
      <c r="H55" s="51"/>
      <c r="I55" s="32"/>
      <c r="J55" s="32"/>
      <c r="K55" s="33"/>
    </row>
    <row r="56" spans="1:11" ht="127.5" customHeight="1" thickBot="1">
      <c r="A56" s="42">
        <v>8.1</v>
      </c>
      <c r="B56" s="252" t="s">
        <v>162</v>
      </c>
      <c r="C56" s="253"/>
      <c r="D56" s="254"/>
      <c r="E56" s="255" t="s">
        <v>163</v>
      </c>
      <c r="F56" s="256"/>
      <c r="G56" s="257"/>
      <c r="H56" s="52" t="s">
        <v>85</v>
      </c>
      <c r="I56" s="43"/>
      <c r="J56" s="44">
        <v>50</v>
      </c>
      <c r="K56" s="45">
        <f t="shared" ref="K56:K67" si="3">I56*J56</f>
        <v>0</v>
      </c>
    </row>
    <row r="57" spans="1:11" ht="124.5" customHeight="1" thickBot="1">
      <c r="A57" s="14">
        <v>8.1999999999999993</v>
      </c>
      <c r="B57" s="220" t="s">
        <v>164</v>
      </c>
      <c r="C57" s="220"/>
      <c r="D57" s="220"/>
      <c r="E57" s="221" t="s">
        <v>165</v>
      </c>
      <c r="F57" s="221"/>
      <c r="G57" s="221"/>
      <c r="H57" s="48" t="s">
        <v>85</v>
      </c>
      <c r="I57" s="43"/>
      <c r="J57" s="44">
        <v>10</v>
      </c>
      <c r="K57" s="45">
        <f t="shared" si="3"/>
        <v>0</v>
      </c>
    </row>
    <row r="58" spans="1:11" ht="120" customHeight="1">
      <c r="A58" s="42">
        <v>8.3000000000000007</v>
      </c>
      <c r="B58" s="224" t="s">
        <v>164</v>
      </c>
      <c r="C58" s="224"/>
      <c r="D58" s="224"/>
      <c r="E58" s="225" t="s">
        <v>166</v>
      </c>
      <c r="F58" s="225"/>
      <c r="G58" s="225"/>
      <c r="H58" s="49" t="s">
        <v>85</v>
      </c>
      <c r="I58" s="43"/>
      <c r="J58" s="44">
        <v>10</v>
      </c>
      <c r="K58" s="45">
        <f t="shared" si="3"/>
        <v>0</v>
      </c>
    </row>
    <row r="59" spans="1:11" ht="150" customHeight="1" thickBot="1">
      <c r="A59" s="14">
        <v>8.4</v>
      </c>
      <c r="B59" s="220" t="s">
        <v>167</v>
      </c>
      <c r="C59" s="220"/>
      <c r="D59" s="220"/>
      <c r="E59" s="221" t="s">
        <v>168</v>
      </c>
      <c r="F59" s="221"/>
      <c r="G59" s="221"/>
      <c r="H59" s="48" t="s">
        <v>85</v>
      </c>
      <c r="I59" s="28"/>
      <c r="J59" s="27">
        <v>30</v>
      </c>
      <c r="K59" s="45">
        <f t="shared" si="3"/>
        <v>0</v>
      </c>
    </row>
    <row r="60" spans="1:11" ht="148.5" customHeight="1">
      <c r="A60" s="42">
        <v>8.5</v>
      </c>
      <c r="B60" s="220" t="s">
        <v>169</v>
      </c>
      <c r="C60" s="220"/>
      <c r="D60" s="220"/>
      <c r="E60" s="221" t="s">
        <v>170</v>
      </c>
      <c r="F60" s="221"/>
      <c r="G60" s="221"/>
      <c r="H60" s="48" t="s">
        <v>85</v>
      </c>
      <c r="I60" s="28"/>
      <c r="J60" s="27">
        <v>45</v>
      </c>
      <c r="K60" s="25">
        <f t="shared" si="3"/>
        <v>0</v>
      </c>
    </row>
    <row r="61" spans="1:11" ht="172.5" customHeight="1" thickBot="1">
      <c r="A61" s="14">
        <v>8.6</v>
      </c>
      <c r="B61" s="220" t="s">
        <v>171</v>
      </c>
      <c r="C61" s="220"/>
      <c r="D61" s="220"/>
      <c r="E61" s="221" t="s">
        <v>172</v>
      </c>
      <c r="F61" s="221"/>
      <c r="G61" s="221"/>
      <c r="H61" s="48" t="s">
        <v>85</v>
      </c>
      <c r="I61" s="28"/>
      <c r="J61" s="27">
        <v>60</v>
      </c>
      <c r="K61" s="25">
        <f t="shared" si="3"/>
        <v>0</v>
      </c>
    </row>
    <row r="62" spans="1:11" ht="150" customHeight="1">
      <c r="A62" s="42">
        <v>8.6999999999999993</v>
      </c>
      <c r="B62" s="220" t="s">
        <v>173</v>
      </c>
      <c r="C62" s="220"/>
      <c r="D62" s="220"/>
      <c r="E62" s="221" t="s">
        <v>174</v>
      </c>
      <c r="F62" s="221"/>
      <c r="G62" s="221"/>
      <c r="H62" s="48" t="s">
        <v>85</v>
      </c>
      <c r="I62" s="28"/>
      <c r="J62" s="27">
        <v>50</v>
      </c>
      <c r="K62" s="25">
        <f t="shared" si="3"/>
        <v>0</v>
      </c>
    </row>
    <row r="63" spans="1:11" ht="195.75" customHeight="1" thickBot="1">
      <c r="A63" s="14">
        <v>8.8000000000000007</v>
      </c>
      <c r="B63" s="220" t="s">
        <v>175</v>
      </c>
      <c r="C63" s="220"/>
      <c r="D63" s="220"/>
      <c r="E63" s="221" t="s">
        <v>176</v>
      </c>
      <c r="F63" s="221"/>
      <c r="G63" s="221"/>
      <c r="H63" s="48" t="s">
        <v>85</v>
      </c>
      <c r="I63" s="28"/>
      <c r="J63" s="27">
        <v>75</v>
      </c>
      <c r="K63" s="25">
        <f t="shared" si="3"/>
        <v>0</v>
      </c>
    </row>
    <row r="64" spans="1:11" ht="150" customHeight="1">
      <c r="A64" s="42">
        <v>8.9</v>
      </c>
      <c r="B64" s="220" t="s">
        <v>177</v>
      </c>
      <c r="C64" s="220"/>
      <c r="D64" s="220"/>
      <c r="E64" s="221" t="s">
        <v>178</v>
      </c>
      <c r="F64" s="221"/>
      <c r="G64" s="221"/>
      <c r="H64" s="48" t="s">
        <v>72</v>
      </c>
      <c r="I64" s="28"/>
      <c r="J64" s="27">
        <v>5</v>
      </c>
      <c r="K64" s="25">
        <f t="shared" si="3"/>
        <v>0</v>
      </c>
    </row>
    <row r="65" spans="1:11" ht="129" hidden="1" customHeight="1">
      <c r="A65" s="40">
        <v>8.1</v>
      </c>
      <c r="B65" s="220" t="s">
        <v>179</v>
      </c>
      <c r="C65" s="220"/>
      <c r="D65" s="220"/>
      <c r="E65" s="221" t="s">
        <v>180</v>
      </c>
      <c r="F65" s="221"/>
      <c r="G65" s="221"/>
      <c r="H65" s="48" t="s">
        <v>72</v>
      </c>
      <c r="I65" s="28">
        <v>0</v>
      </c>
      <c r="J65" s="27">
        <v>4</v>
      </c>
      <c r="K65" s="25">
        <f t="shared" si="3"/>
        <v>0</v>
      </c>
    </row>
    <row r="66" spans="1:11" ht="121.5" hidden="1" customHeight="1">
      <c r="A66" s="40">
        <v>8.11</v>
      </c>
      <c r="B66" s="220" t="s">
        <v>181</v>
      </c>
      <c r="C66" s="220"/>
      <c r="D66" s="220"/>
      <c r="E66" s="221" t="s">
        <v>182</v>
      </c>
      <c r="F66" s="221"/>
      <c r="G66" s="221"/>
      <c r="H66" s="48" t="s">
        <v>72</v>
      </c>
      <c r="I66" s="28">
        <v>0</v>
      </c>
      <c r="J66" s="27">
        <v>6</v>
      </c>
      <c r="K66" s="25">
        <f t="shared" si="3"/>
        <v>0</v>
      </c>
    </row>
    <row r="67" spans="1:11" ht="121.5" hidden="1" customHeight="1">
      <c r="A67" s="40">
        <v>8.1199999999999992</v>
      </c>
      <c r="B67" s="220" t="s">
        <v>183</v>
      </c>
      <c r="C67" s="220"/>
      <c r="D67" s="220"/>
      <c r="E67" s="221" t="s">
        <v>184</v>
      </c>
      <c r="F67" s="221"/>
      <c r="G67" s="221"/>
      <c r="H67" s="48" t="s">
        <v>72</v>
      </c>
      <c r="I67" s="28">
        <v>0</v>
      </c>
      <c r="J67" s="27">
        <v>8</v>
      </c>
      <c r="K67" s="25">
        <f t="shared" si="3"/>
        <v>0</v>
      </c>
    </row>
    <row r="68" spans="1:11" ht="16.5" thickBot="1">
      <c r="A68" s="222"/>
      <c r="B68" s="223"/>
      <c r="C68" s="223"/>
      <c r="D68" s="223"/>
      <c r="E68" s="223"/>
      <c r="F68" s="223"/>
      <c r="G68" s="223"/>
      <c r="H68" s="223"/>
      <c r="I68" s="223"/>
      <c r="J68" s="223"/>
      <c r="K68" s="223"/>
    </row>
    <row r="69" spans="1:11" ht="28.5" customHeight="1" thickBot="1">
      <c r="A69" s="17" t="s">
        <v>185</v>
      </c>
      <c r="B69" s="6"/>
      <c r="C69" s="6"/>
      <c r="D69" s="6"/>
      <c r="E69" s="6"/>
      <c r="F69" s="6"/>
      <c r="G69" s="6"/>
      <c r="H69" s="75"/>
      <c r="I69" s="75"/>
      <c r="J69" s="75"/>
      <c r="K69" s="75">
        <f>SUM(K8:K67)</f>
        <v>1160</v>
      </c>
    </row>
  </sheetData>
  <mergeCells count="135">
    <mergeCell ref="I4:K4"/>
    <mergeCell ref="B6:D6"/>
    <mergeCell ref="E6:G6"/>
    <mergeCell ref="A1:K1"/>
    <mergeCell ref="A2:K2"/>
    <mergeCell ref="A3:B3"/>
    <mergeCell ref="C3:D3"/>
    <mergeCell ref="F3:G3"/>
    <mergeCell ref="I3:K3"/>
    <mergeCell ref="B7:D7"/>
    <mergeCell ref="E7:G7"/>
    <mergeCell ref="B8:D8"/>
    <mergeCell ref="E8:G8"/>
    <mergeCell ref="B9:D9"/>
    <mergeCell ref="E9:G9"/>
    <mergeCell ref="A4:B4"/>
    <mergeCell ref="C4:D4"/>
    <mergeCell ref="F4:G4"/>
    <mergeCell ref="B13:D13"/>
    <mergeCell ref="E13:G13"/>
    <mergeCell ref="B14:D14"/>
    <mergeCell ref="E14:G14"/>
    <mergeCell ref="B15:D15"/>
    <mergeCell ref="E15:G15"/>
    <mergeCell ref="B10:D10"/>
    <mergeCell ref="E10:G10"/>
    <mergeCell ref="B11:D11"/>
    <mergeCell ref="E11:G11"/>
    <mergeCell ref="B12:D12"/>
    <mergeCell ref="E12:G12"/>
    <mergeCell ref="B19:D19"/>
    <mergeCell ref="E19:G19"/>
    <mergeCell ref="B20:D20"/>
    <mergeCell ref="E20:G20"/>
    <mergeCell ref="B21:D21"/>
    <mergeCell ref="E21:G21"/>
    <mergeCell ref="B16:D16"/>
    <mergeCell ref="E16:G16"/>
    <mergeCell ref="B17:D17"/>
    <mergeCell ref="E17:G17"/>
    <mergeCell ref="B18:D18"/>
    <mergeCell ref="E18:G18"/>
    <mergeCell ref="B25:D25"/>
    <mergeCell ref="E25:G25"/>
    <mergeCell ref="B26:D26"/>
    <mergeCell ref="E26:G26"/>
    <mergeCell ref="B27:D27"/>
    <mergeCell ref="E27:G27"/>
    <mergeCell ref="B22:D22"/>
    <mergeCell ref="E22:G22"/>
    <mergeCell ref="B23:D23"/>
    <mergeCell ref="E23:G23"/>
    <mergeCell ref="B24:D24"/>
    <mergeCell ref="E24:G24"/>
    <mergeCell ref="B31:D31"/>
    <mergeCell ref="E31:G31"/>
    <mergeCell ref="B32:D32"/>
    <mergeCell ref="E32:G32"/>
    <mergeCell ref="B33:D33"/>
    <mergeCell ref="E33:G33"/>
    <mergeCell ref="B28:D28"/>
    <mergeCell ref="E28:G28"/>
    <mergeCell ref="B29:D29"/>
    <mergeCell ref="E29:G29"/>
    <mergeCell ref="B30:D30"/>
    <mergeCell ref="E30:G30"/>
    <mergeCell ref="B37:D37"/>
    <mergeCell ref="E37:G37"/>
    <mergeCell ref="B38:D38"/>
    <mergeCell ref="E38:G38"/>
    <mergeCell ref="B39:D39"/>
    <mergeCell ref="E39:G39"/>
    <mergeCell ref="B34:D34"/>
    <mergeCell ref="E34:G34"/>
    <mergeCell ref="B35:D35"/>
    <mergeCell ref="E35:G35"/>
    <mergeCell ref="B36:D36"/>
    <mergeCell ref="E36:G36"/>
    <mergeCell ref="B43:D43"/>
    <mergeCell ref="E43:G43"/>
    <mergeCell ref="B44:D44"/>
    <mergeCell ref="E44:G44"/>
    <mergeCell ref="B45:D45"/>
    <mergeCell ref="E45:G45"/>
    <mergeCell ref="B40:D40"/>
    <mergeCell ref="E40:G40"/>
    <mergeCell ref="B41:D41"/>
    <mergeCell ref="E41:G41"/>
    <mergeCell ref="B42:D42"/>
    <mergeCell ref="E42:G42"/>
    <mergeCell ref="B49:D49"/>
    <mergeCell ref="E49:G49"/>
    <mergeCell ref="B50:D50"/>
    <mergeCell ref="E50:G50"/>
    <mergeCell ref="B51:D51"/>
    <mergeCell ref="E51:G51"/>
    <mergeCell ref="B46:D46"/>
    <mergeCell ref="E46:G46"/>
    <mergeCell ref="B47:D47"/>
    <mergeCell ref="E47:G47"/>
    <mergeCell ref="B48:D48"/>
    <mergeCell ref="E48:G48"/>
    <mergeCell ref="B55:D55"/>
    <mergeCell ref="E55:G55"/>
    <mergeCell ref="B56:D56"/>
    <mergeCell ref="E56:G56"/>
    <mergeCell ref="B57:D57"/>
    <mergeCell ref="E57:G57"/>
    <mergeCell ref="B52:D52"/>
    <mergeCell ref="E52:G52"/>
    <mergeCell ref="B53:D53"/>
    <mergeCell ref="E53:G53"/>
    <mergeCell ref="B54:D54"/>
    <mergeCell ref="E54:G54"/>
    <mergeCell ref="B61:D61"/>
    <mergeCell ref="E61:G61"/>
    <mergeCell ref="B62:D62"/>
    <mergeCell ref="E62:G62"/>
    <mergeCell ref="B63:D63"/>
    <mergeCell ref="E63:G63"/>
    <mergeCell ref="B58:D58"/>
    <mergeCell ref="E58:G58"/>
    <mergeCell ref="B59:D59"/>
    <mergeCell ref="E59:G59"/>
    <mergeCell ref="B60:D60"/>
    <mergeCell ref="E60:G60"/>
    <mergeCell ref="B67:D67"/>
    <mergeCell ref="E67:G67"/>
    <mergeCell ref="A68:K68"/>
    <mergeCell ref="B64:D64"/>
    <mergeCell ref="E64:G64"/>
    <mergeCell ref="B65:D65"/>
    <mergeCell ref="E65:G65"/>
    <mergeCell ref="B66:D66"/>
    <mergeCell ref="E66:G66"/>
  </mergeCells>
  <printOptions horizontalCentered="1" verticalCentered="1"/>
  <pageMargins left="0" right="0" top="0" bottom="0" header="0" footer="0"/>
  <pageSetup scale="70"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2">
    <tabColor theme="7"/>
  </sheetPr>
  <dimension ref="A1:K69"/>
  <sheetViews>
    <sheetView view="pageBreakPreview" zoomScale="80" zoomScaleNormal="50" zoomScaleSheetLayoutView="80" workbookViewId="0">
      <selection activeCell="E8" sqref="E8:G8"/>
    </sheetView>
  </sheetViews>
  <sheetFormatPr defaultRowHeight="21"/>
  <cols>
    <col min="1" max="1" width="6.42578125" style="18" customWidth="1"/>
    <col min="2" max="2" width="18.85546875" style="1" customWidth="1"/>
    <col min="3" max="3" width="11.85546875" style="1" customWidth="1"/>
    <col min="4" max="4" width="21.5703125" style="1" customWidth="1"/>
    <col min="5" max="5" width="19.42578125" style="1" customWidth="1"/>
    <col min="6" max="6" width="12.85546875" style="1" customWidth="1"/>
    <col min="7" max="7" width="10.5703125" style="1" customWidth="1"/>
    <col min="8" max="8" width="12" style="7" customWidth="1"/>
    <col min="9" max="9" width="10.85546875" style="1" customWidth="1"/>
    <col min="10" max="10" width="10.42578125" style="1" customWidth="1"/>
    <col min="11" max="11" width="13.42578125" style="1" customWidth="1"/>
  </cols>
  <sheetData>
    <row r="1" spans="1:11" ht="79.5" customHeight="1">
      <c r="A1" s="165" t="s">
        <v>0</v>
      </c>
      <c r="B1" s="165"/>
      <c r="C1" s="165"/>
      <c r="D1" s="165"/>
      <c r="E1" s="165"/>
      <c r="F1" s="165"/>
      <c r="G1" s="165"/>
      <c r="H1" s="165"/>
      <c r="I1" s="165"/>
      <c r="J1" s="165"/>
      <c r="K1" s="165"/>
    </row>
    <row r="2" spans="1:11" ht="33.75" customHeight="1">
      <c r="A2" s="166" t="s">
        <v>41</v>
      </c>
      <c r="B2" s="166"/>
      <c r="C2" s="166"/>
      <c r="D2" s="166"/>
      <c r="E2" s="166"/>
      <c r="F2" s="166"/>
      <c r="G2" s="166"/>
      <c r="H2" s="166"/>
      <c r="I2" s="166"/>
      <c r="J2" s="166"/>
      <c r="K2" s="166"/>
    </row>
    <row r="3" spans="1:11" ht="34.5" customHeight="1">
      <c r="A3" s="264" t="s">
        <v>213</v>
      </c>
      <c r="B3" s="265"/>
      <c r="C3" s="266" t="s">
        <v>36</v>
      </c>
      <c r="D3" s="267"/>
      <c r="E3" s="37" t="s">
        <v>44</v>
      </c>
      <c r="F3" s="266" t="s">
        <v>45</v>
      </c>
      <c r="G3" s="270"/>
      <c r="H3" s="35" t="s">
        <v>46</v>
      </c>
      <c r="I3" s="266" t="s">
        <v>222</v>
      </c>
      <c r="J3" s="270"/>
      <c r="K3" s="267"/>
    </row>
    <row r="4" spans="1:11" ht="39.75" customHeight="1">
      <c r="A4" s="264" t="s">
        <v>215</v>
      </c>
      <c r="B4" s="265"/>
      <c r="C4" s="266">
        <v>120</v>
      </c>
      <c r="D4" s="267"/>
      <c r="E4" s="38" t="s">
        <v>49</v>
      </c>
      <c r="F4" s="273" t="s">
        <v>50</v>
      </c>
      <c r="G4" s="274"/>
      <c r="H4" s="36" t="s">
        <v>216</v>
      </c>
      <c r="I4" s="266">
        <v>27</v>
      </c>
      <c r="J4" s="270"/>
      <c r="K4" s="267"/>
    </row>
    <row r="5" spans="1:11" ht="23.25">
      <c r="A5" s="10"/>
      <c r="B5" s="4"/>
      <c r="C5" s="4"/>
      <c r="D5" s="4"/>
      <c r="E5" s="4"/>
      <c r="F5"/>
      <c r="G5"/>
      <c r="H5" s="8"/>
      <c r="I5" s="5"/>
      <c r="J5" s="2"/>
    </row>
    <row r="6" spans="1:11" ht="31.5" customHeight="1">
      <c r="A6" s="11" t="s">
        <v>52</v>
      </c>
      <c r="B6" s="161" t="s">
        <v>53</v>
      </c>
      <c r="C6" s="162"/>
      <c r="D6" s="163"/>
      <c r="E6" s="164" t="s">
        <v>54</v>
      </c>
      <c r="F6" s="164"/>
      <c r="G6" s="164"/>
      <c r="H6" s="24" t="s">
        <v>55</v>
      </c>
      <c r="I6" s="24" t="s">
        <v>56</v>
      </c>
      <c r="J6" s="24" t="s">
        <v>57</v>
      </c>
      <c r="K6" s="24" t="s">
        <v>58</v>
      </c>
    </row>
    <row r="7" spans="1:11" ht="30" customHeight="1">
      <c r="A7" s="13">
        <v>1</v>
      </c>
      <c r="B7" s="174" t="s">
        <v>59</v>
      </c>
      <c r="C7" s="174"/>
      <c r="D7" s="174"/>
      <c r="E7" s="174" t="s">
        <v>60</v>
      </c>
      <c r="F7" s="174"/>
      <c r="G7" s="174"/>
      <c r="H7" s="9"/>
      <c r="I7" s="3"/>
      <c r="J7" s="3"/>
      <c r="K7" s="3"/>
    </row>
    <row r="8" spans="1:11" ht="116.25" customHeight="1">
      <c r="A8" s="12">
        <v>1.1000000000000001</v>
      </c>
      <c r="B8" s="175" t="s">
        <v>61</v>
      </c>
      <c r="C8" s="176"/>
      <c r="D8" s="177"/>
      <c r="E8" s="178" t="s">
        <v>62</v>
      </c>
      <c r="F8" s="179"/>
      <c r="G8" s="180"/>
      <c r="H8" s="46" t="s">
        <v>63</v>
      </c>
      <c r="I8" s="28"/>
      <c r="J8" s="27">
        <v>15</v>
      </c>
      <c r="K8" s="25">
        <f>J8*I8</f>
        <v>0</v>
      </c>
    </row>
    <row r="9" spans="1:11" ht="126.75" customHeight="1">
      <c r="A9" s="12">
        <v>1.2</v>
      </c>
      <c r="B9" s="196" t="s">
        <v>64</v>
      </c>
      <c r="C9" s="196"/>
      <c r="D9" s="196"/>
      <c r="E9" s="197" t="s">
        <v>65</v>
      </c>
      <c r="F9" s="197"/>
      <c r="G9" s="197"/>
      <c r="H9" s="46" t="s">
        <v>63</v>
      </c>
      <c r="I9" s="28"/>
      <c r="J9" s="27">
        <v>15</v>
      </c>
      <c r="K9" s="25">
        <f>J9*I9</f>
        <v>0</v>
      </c>
    </row>
    <row r="10" spans="1:11" ht="25.5" customHeight="1">
      <c r="A10" s="90">
        <v>2</v>
      </c>
      <c r="B10" s="262" t="s">
        <v>66</v>
      </c>
      <c r="C10" s="262"/>
      <c r="D10" s="262"/>
      <c r="E10" s="262" t="s">
        <v>67</v>
      </c>
      <c r="F10" s="262"/>
      <c r="G10" s="262"/>
      <c r="H10" s="47"/>
      <c r="I10" s="9"/>
      <c r="J10" s="26"/>
      <c r="K10" s="26"/>
    </row>
    <row r="11" spans="1:11" ht="101.25" customHeight="1">
      <c r="A11" s="12">
        <v>2.1</v>
      </c>
      <c r="B11" s="175" t="s">
        <v>68</v>
      </c>
      <c r="C11" s="176"/>
      <c r="D11" s="177"/>
      <c r="E11" s="178" t="s">
        <v>69</v>
      </c>
      <c r="F11" s="179"/>
      <c r="G11" s="180"/>
      <c r="H11" s="46" t="s">
        <v>63</v>
      </c>
      <c r="I11" s="28">
        <v>36</v>
      </c>
      <c r="J11" s="27">
        <v>4</v>
      </c>
      <c r="K11" s="25">
        <f t="shared" ref="K11:K16" si="0">J11*I11</f>
        <v>144</v>
      </c>
    </row>
    <row r="12" spans="1:11" ht="104.25" customHeight="1">
      <c r="A12" s="14">
        <v>2.2000000000000002</v>
      </c>
      <c r="B12" s="175" t="s">
        <v>70</v>
      </c>
      <c r="C12" s="176"/>
      <c r="D12" s="177"/>
      <c r="E12" s="178" t="s">
        <v>71</v>
      </c>
      <c r="F12" s="179"/>
      <c r="G12" s="180"/>
      <c r="H12" s="48" t="s">
        <v>72</v>
      </c>
      <c r="I12" s="28"/>
      <c r="J12" s="27">
        <v>8</v>
      </c>
      <c r="K12" s="25">
        <f t="shared" si="0"/>
        <v>0</v>
      </c>
    </row>
    <row r="13" spans="1:11" ht="93" customHeight="1">
      <c r="A13" s="14">
        <v>2.2999999999999998</v>
      </c>
      <c r="B13" s="175" t="s">
        <v>73</v>
      </c>
      <c r="C13" s="176"/>
      <c r="D13" s="177"/>
      <c r="E13" s="178" t="s">
        <v>74</v>
      </c>
      <c r="F13" s="179"/>
      <c r="G13" s="180"/>
      <c r="H13" s="48" t="s">
        <v>72</v>
      </c>
      <c r="I13" s="28">
        <v>40</v>
      </c>
      <c r="J13" s="27">
        <v>11</v>
      </c>
      <c r="K13" s="25">
        <f t="shared" si="0"/>
        <v>440</v>
      </c>
    </row>
    <row r="14" spans="1:11" ht="157.5" customHeight="1">
      <c r="A14" s="14">
        <v>2.4</v>
      </c>
      <c r="B14" s="175" t="s">
        <v>75</v>
      </c>
      <c r="C14" s="176"/>
      <c r="D14" s="177"/>
      <c r="E14" s="178" t="s">
        <v>76</v>
      </c>
      <c r="F14" s="179"/>
      <c r="G14" s="180"/>
      <c r="H14" s="46" t="s">
        <v>63</v>
      </c>
      <c r="I14" s="28">
        <v>36</v>
      </c>
      <c r="J14" s="27">
        <v>15</v>
      </c>
      <c r="K14" s="25">
        <f t="shared" si="0"/>
        <v>540</v>
      </c>
    </row>
    <row r="15" spans="1:11" ht="84" customHeight="1">
      <c r="A15" s="12">
        <v>2.5</v>
      </c>
      <c r="B15" s="175" t="s">
        <v>77</v>
      </c>
      <c r="C15" s="176"/>
      <c r="D15" s="177"/>
      <c r="E15" s="178" t="s">
        <v>78</v>
      </c>
      <c r="F15" s="179"/>
      <c r="G15" s="180"/>
      <c r="H15" s="46" t="s">
        <v>63</v>
      </c>
      <c r="I15" s="28"/>
      <c r="J15" s="27">
        <v>18</v>
      </c>
      <c r="K15" s="25">
        <f t="shared" si="0"/>
        <v>0</v>
      </c>
    </row>
    <row r="16" spans="1:11" ht="131.44999999999999" customHeight="1">
      <c r="A16" s="14">
        <v>2.6</v>
      </c>
      <c r="B16" s="175" t="s">
        <v>79</v>
      </c>
      <c r="C16" s="176"/>
      <c r="D16" s="177"/>
      <c r="E16" s="178" t="s">
        <v>80</v>
      </c>
      <c r="F16" s="179"/>
      <c r="G16" s="180"/>
      <c r="H16" s="46" t="s">
        <v>63</v>
      </c>
      <c r="I16" s="28"/>
      <c r="J16" s="27">
        <v>10</v>
      </c>
      <c r="K16" s="25">
        <f t="shared" si="0"/>
        <v>0</v>
      </c>
    </row>
    <row r="17" spans="1:11" ht="30" customHeight="1">
      <c r="A17" s="91">
        <v>3</v>
      </c>
      <c r="B17" s="263" t="s">
        <v>81</v>
      </c>
      <c r="C17" s="263"/>
      <c r="D17" s="263"/>
      <c r="E17" s="262" t="s">
        <v>82</v>
      </c>
      <c r="F17" s="262"/>
      <c r="G17" s="262"/>
      <c r="H17" s="47"/>
      <c r="I17" s="29"/>
      <c r="J17" s="26"/>
      <c r="K17" s="26"/>
    </row>
    <row r="18" spans="1:11" ht="90" customHeight="1">
      <c r="A18" s="12">
        <v>3.1</v>
      </c>
      <c r="B18" s="175" t="s">
        <v>83</v>
      </c>
      <c r="C18" s="176"/>
      <c r="D18" s="177"/>
      <c r="E18" s="178" t="s">
        <v>84</v>
      </c>
      <c r="F18" s="179"/>
      <c r="G18" s="180"/>
      <c r="H18" s="46" t="s">
        <v>85</v>
      </c>
      <c r="I18" s="28"/>
      <c r="J18" s="27">
        <v>50</v>
      </c>
      <c r="K18" s="25">
        <f t="shared" ref="K18:K23" si="1">J18*I18</f>
        <v>0</v>
      </c>
    </row>
    <row r="19" spans="1:11" ht="108.6" customHeight="1">
      <c r="A19" s="12">
        <v>3.2</v>
      </c>
      <c r="B19" s="175" t="s">
        <v>86</v>
      </c>
      <c r="C19" s="176"/>
      <c r="D19" s="177"/>
      <c r="E19" s="178" t="s">
        <v>87</v>
      </c>
      <c r="F19" s="179"/>
      <c r="G19" s="180"/>
      <c r="H19" s="46" t="s">
        <v>63</v>
      </c>
      <c r="I19" s="28"/>
      <c r="J19" s="27">
        <v>10</v>
      </c>
      <c r="K19" s="25">
        <f t="shared" si="1"/>
        <v>0</v>
      </c>
    </row>
    <row r="20" spans="1:11" ht="116.1" customHeight="1">
      <c r="A20" s="12">
        <v>3.3</v>
      </c>
      <c r="B20" s="175" t="s">
        <v>88</v>
      </c>
      <c r="C20" s="176"/>
      <c r="D20" s="177"/>
      <c r="E20" s="178" t="s">
        <v>89</v>
      </c>
      <c r="F20" s="179"/>
      <c r="G20" s="180"/>
      <c r="H20" s="46" t="s">
        <v>63</v>
      </c>
      <c r="I20" s="28"/>
      <c r="J20" s="27">
        <v>60</v>
      </c>
      <c r="K20" s="25">
        <f t="shared" si="1"/>
        <v>0</v>
      </c>
    </row>
    <row r="21" spans="1:11" ht="91.5" customHeight="1">
      <c r="A21" s="34">
        <v>3.4</v>
      </c>
      <c r="B21" s="175" t="s">
        <v>90</v>
      </c>
      <c r="C21" s="176"/>
      <c r="D21" s="177"/>
      <c r="E21" s="178" t="s">
        <v>91</v>
      </c>
      <c r="F21" s="179"/>
      <c r="G21" s="180"/>
      <c r="H21" s="48" t="s">
        <v>85</v>
      </c>
      <c r="I21" s="28"/>
      <c r="J21" s="27">
        <v>25</v>
      </c>
      <c r="K21" s="25">
        <f t="shared" si="1"/>
        <v>0</v>
      </c>
    </row>
    <row r="22" spans="1:11" ht="119.1" customHeight="1">
      <c r="A22" s="34">
        <v>3.5</v>
      </c>
      <c r="B22" s="175" t="s">
        <v>92</v>
      </c>
      <c r="C22" s="176"/>
      <c r="D22" s="177"/>
      <c r="E22" s="178" t="s">
        <v>93</v>
      </c>
      <c r="F22" s="179"/>
      <c r="G22" s="180"/>
      <c r="H22" s="46" t="s">
        <v>63</v>
      </c>
      <c r="I22" s="28"/>
      <c r="J22" s="27">
        <v>50</v>
      </c>
      <c r="K22" s="25">
        <f t="shared" si="1"/>
        <v>0</v>
      </c>
    </row>
    <row r="23" spans="1:11" ht="91.5" customHeight="1">
      <c r="A23" s="34">
        <v>3.6</v>
      </c>
      <c r="B23" s="175" t="s">
        <v>94</v>
      </c>
      <c r="C23" s="176"/>
      <c r="D23" s="177"/>
      <c r="E23" s="178" t="s">
        <v>95</v>
      </c>
      <c r="F23" s="179"/>
      <c r="G23" s="180"/>
      <c r="H23" s="48" t="s">
        <v>85</v>
      </c>
      <c r="I23" s="28"/>
      <c r="J23" s="27">
        <v>25</v>
      </c>
      <c r="K23" s="25">
        <f t="shared" si="1"/>
        <v>0</v>
      </c>
    </row>
    <row r="24" spans="1:11" ht="28.5" customHeight="1">
      <c r="A24" s="92">
        <v>4</v>
      </c>
      <c r="B24" s="262" t="s">
        <v>96</v>
      </c>
      <c r="C24" s="262"/>
      <c r="D24" s="262"/>
      <c r="E24" s="262" t="s">
        <v>97</v>
      </c>
      <c r="F24" s="262"/>
      <c r="G24" s="262"/>
      <c r="H24" s="47"/>
      <c r="I24" s="29"/>
      <c r="J24" s="26"/>
      <c r="K24" s="26"/>
    </row>
    <row r="25" spans="1:11" ht="148.5" customHeight="1">
      <c r="A25" s="12">
        <v>4.0999999999999996</v>
      </c>
      <c r="B25" s="175" t="s">
        <v>98</v>
      </c>
      <c r="C25" s="176"/>
      <c r="D25" s="177"/>
      <c r="E25" s="178" t="s">
        <v>99</v>
      </c>
      <c r="F25" s="179"/>
      <c r="G25" s="180"/>
      <c r="H25" s="46" t="s">
        <v>63</v>
      </c>
      <c r="I25" s="28"/>
      <c r="J25" s="27">
        <v>110</v>
      </c>
      <c r="K25" s="25">
        <f>J25*I25</f>
        <v>0</v>
      </c>
    </row>
    <row r="26" spans="1:11" ht="112.5" customHeight="1">
      <c r="A26" s="14">
        <v>4.2</v>
      </c>
      <c r="B26" s="175" t="s">
        <v>100</v>
      </c>
      <c r="C26" s="176"/>
      <c r="D26" s="177"/>
      <c r="E26" s="178" t="s">
        <v>101</v>
      </c>
      <c r="F26" s="179"/>
      <c r="G26" s="180"/>
      <c r="H26" s="46" t="s">
        <v>63</v>
      </c>
      <c r="I26" s="28"/>
      <c r="J26" s="27">
        <v>90</v>
      </c>
      <c r="K26" s="25">
        <f>J26*I26</f>
        <v>0</v>
      </c>
    </row>
    <row r="27" spans="1:11" ht="89.1" customHeight="1">
      <c r="A27" s="12">
        <v>4.3</v>
      </c>
      <c r="B27" s="175" t="s">
        <v>102</v>
      </c>
      <c r="C27" s="176"/>
      <c r="D27" s="177"/>
      <c r="E27" s="178" t="s">
        <v>103</v>
      </c>
      <c r="F27" s="179"/>
      <c r="G27" s="180"/>
      <c r="H27" s="46" t="s">
        <v>63</v>
      </c>
      <c r="I27" s="28"/>
      <c r="J27" s="27">
        <v>90</v>
      </c>
      <c r="K27" s="25">
        <f>J27*I27</f>
        <v>0</v>
      </c>
    </row>
    <row r="28" spans="1:11" ht="97.5" customHeight="1">
      <c r="A28" s="14">
        <v>4.4000000000000004</v>
      </c>
      <c r="B28" s="175" t="s">
        <v>104</v>
      </c>
      <c r="C28" s="176"/>
      <c r="D28" s="177"/>
      <c r="E28" s="178" t="s">
        <v>105</v>
      </c>
      <c r="F28" s="179"/>
      <c r="G28" s="180"/>
      <c r="H28" s="49" t="s">
        <v>106</v>
      </c>
      <c r="I28" s="28"/>
      <c r="J28" s="27">
        <v>8</v>
      </c>
      <c r="K28" s="25">
        <f>J28*I28</f>
        <v>0</v>
      </c>
    </row>
    <row r="29" spans="1:11" ht="137.25" customHeight="1">
      <c r="A29" s="14">
        <v>4.5</v>
      </c>
      <c r="B29" s="175" t="s">
        <v>107</v>
      </c>
      <c r="C29" s="176"/>
      <c r="D29" s="177"/>
      <c r="E29" s="178" t="s">
        <v>108</v>
      </c>
      <c r="F29" s="179"/>
      <c r="G29" s="180"/>
      <c r="H29" s="49" t="s">
        <v>106</v>
      </c>
      <c r="I29" s="28"/>
      <c r="J29" s="27">
        <v>35</v>
      </c>
      <c r="K29" s="25">
        <f>J29*I29</f>
        <v>0</v>
      </c>
    </row>
    <row r="30" spans="1:11" ht="33" customHeight="1">
      <c r="A30" s="92">
        <v>5</v>
      </c>
      <c r="B30" s="262" t="s">
        <v>109</v>
      </c>
      <c r="C30" s="262"/>
      <c r="D30" s="262"/>
      <c r="E30" s="262" t="s">
        <v>110</v>
      </c>
      <c r="F30" s="262"/>
      <c r="G30" s="262"/>
      <c r="H30" s="47"/>
      <c r="I30" s="30"/>
      <c r="J30" s="26"/>
      <c r="K30" s="26"/>
    </row>
    <row r="31" spans="1:11" ht="167.25" customHeight="1">
      <c r="A31" s="14">
        <v>5.0999999999999996</v>
      </c>
      <c r="B31" s="196" t="s">
        <v>111</v>
      </c>
      <c r="C31" s="196"/>
      <c r="D31" s="196"/>
      <c r="E31" s="197" t="s">
        <v>112</v>
      </c>
      <c r="F31" s="197"/>
      <c r="G31" s="197"/>
      <c r="H31" s="48" t="s">
        <v>72</v>
      </c>
      <c r="I31" s="28"/>
      <c r="J31" s="27">
        <v>10</v>
      </c>
      <c r="K31" s="25">
        <f>J31*I31</f>
        <v>0</v>
      </c>
    </row>
    <row r="32" spans="1:11" ht="135" customHeight="1">
      <c r="A32" s="14">
        <v>5.2</v>
      </c>
      <c r="B32" s="196" t="s">
        <v>113</v>
      </c>
      <c r="C32" s="196"/>
      <c r="D32" s="196"/>
      <c r="E32" s="258" t="s">
        <v>114</v>
      </c>
      <c r="F32" s="258"/>
      <c r="G32" s="258"/>
      <c r="H32" s="48" t="s">
        <v>63</v>
      </c>
      <c r="I32" s="28"/>
      <c r="J32" s="27">
        <v>35</v>
      </c>
      <c r="K32" s="25">
        <f>J32*I32</f>
        <v>0</v>
      </c>
    </row>
    <row r="33" spans="1:11" ht="33" customHeight="1">
      <c r="A33" s="93">
        <v>6</v>
      </c>
      <c r="B33" s="259" t="s">
        <v>115</v>
      </c>
      <c r="C33" s="260"/>
      <c r="D33" s="261"/>
      <c r="E33" s="259" t="s">
        <v>116</v>
      </c>
      <c r="F33" s="260"/>
      <c r="G33" s="261"/>
      <c r="H33" s="50"/>
      <c r="I33" s="30"/>
      <c r="J33" s="26"/>
      <c r="K33" s="26"/>
    </row>
    <row r="34" spans="1:11" ht="112.5" customHeight="1">
      <c r="A34" s="12">
        <v>6.1</v>
      </c>
      <c r="B34" s="175" t="s">
        <v>117</v>
      </c>
      <c r="C34" s="176"/>
      <c r="D34" s="177"/>
      <c r="E34" s="178" t="s">
        <v>118</v>
      </c>
      <c r="F34" s="179"/>
      <c r="G34" s="180"/>
      <c r="H34" s="46" t="s">
        <v>85</v>
      </c>
      <c r="I34" s="28"/>
      <c r="J34" s="27">
        <v>200</v>
      </c>
      <c r="K34" s="25">
        <f>J34*I34</f>
        <v>0</v>
      </c>
    </row>
    <row r="35" spans="1:11" ht="113.25" customHeight="1">
      <c r="A35" s="12">
        <v>6.2</v>
      </c>
      <c r="B35" s="175" t="s">
        <v>119</v>
      </c>
      <c r="C35" s="176"/>
      <c r="D35" s="177"/>
      <c r="E35" s="178" t="s">
        <v>120</v>
      </c>
      <c r="F35" s="179"/>
      <c r="G35" s="180"/>
      <c r="H35" s="48" t="s">
        <v>85</v>
      </c>
      <c r="I35" s="28"/>
      <c r="J35" s="27">
        <v>200</v>
      </c>
      <c r="K35" s="25">
        <f>J35*I35</f>
        <v>0</v>
      </c>
    </row>
    <row r="36" spans="1:11" ht="113.25" customHeight="1">
      <c r="A36" s="12">
        <v>6.3</v>
      </c>
      <c r="B36" s="196" t="s">
        <v>121</v>
      </c>
      <c r="C36" s="196"/>
      <c r="D36" s="196"/>
      <c r="E36" s="197" t="s">
        <v>122</v>
      </c>
      <c r="F36" s="197"/>
      <c r="G36" s="197"/>
      <c r="H36" s="48" t="s">
        <v>85</v>
      </c>
      <c r="I36" s="28"/>
      <c r="J36" s="27">
        <v>250</v>
      </c>
      <c r="K36" s="25">
        <f t="shared" ref="K36:K54" si="2">J36*I36</f>
        <v>0</v>
      </c>
    </row>
    <row r="37" spans="1:11" ht="113.25" customHeight="1">
      <c r="A37" s="12">
        <v>6.4</v>
      </c>
      <c r="B37" s="196" t="s">
        <v>123</v>
      </c>
      <c r="C37" s="196"/>
      <c r="D37" s="196"/>
      <c r="E37" s="197" t="s">
        <v>124</v>
      </c>
      <c r="F37" s="197"/>
      <c r="G37" s="197"/>
      <c r="H37" s="48" t="s">
        <v>85</v>
      </c>
      <c r="I37" s="28"/>
      <c r="J37" s="27">
        <v>210</v>
      </c>
      <c r="K37" s="25">
        <f t="shared" si="2"/>
        <v>0</v>
      </c>
    </row>
    <row r="38" spans="1:11" ht="113.25" customHeight="1">
      <c r="A38" s="12">
        <v>6.5</v>
      </c>
      <c r="B38" s="196" t="s">
        <v>125</v>
      </c>
      <c r="C38" s="196"/>
      <c r="D38" s="196"/>
      <c r="E38" s="197" t="s">
        <v>126</v>
      </c>
      <c r="F38" s="197"/>
      <c r="G38" s="197"/>
      <c r="H38" s="48" t="s">
        <v>72</v>
      </c>
      <c r="I38" s="28"/>
      <c r="J38" s="27">
        <v>15</v>
      </c>
      <c r="K38" s="25">
        <f t="shared" si="2"/>
        <v>0</v>
      </c>
    </row>
    <row r="39" spans="1:11" ht="87.75" customHeight="1">
      <c r="A39" s="12">
        <v>6.6</v>
      </c>
      <c r="B39" s="196" t="s">
        <v>127</v>
      </c>
      <c r="C39" s="196"/>
      <c r="D39" s="196"/>
      <c r="E39" s="197" t="s">
        <v>128</v>
      </c>
      <c r="F39" s="197"/>
      <c r="G39" s="197"/>
      <c r="H39" s="48" t="s">
        <v>85</v>
      </c>
      <c r="I39" s="28"/>
      <c r="J39" s="27">
        <v>30</v>
      </c>
      <c r="K39" s="25">
        <f t="shared" si="2"/>
        <v>0</v>
      </c>
    </row>
    <row r="40" spans="1:11" ht="113.25" customHeight="1">
      <c r="A40" s="12">
        <v>6.7</v>
      </c>
      <c r="B40" s="196" t="s">
        <v>129</v>
      </c>
      <c r="C40" s="196"/>
      <c r="D40" s="196"/>
      <c r="E40" s="197" t="s">
        <v>130</v>
      </c>
      <c r="F40" s="197"/>
      <c r="G40" s="197"/>
      <c r="H40" s="48" t="s">
        <v>72</v>
      </c>
      <c r="I40" s="28"/>
      <c r="J40" s="27">
        <v>20</v>
      </c>
      <c r="K40" s="25">
        <f t="shared" si="2"/>
        <v>0</v>
      </c>
    </row>
    <row r="41" spans="1:11" ht="137.1" customHeight="1">
      <c r="A41" s="12">
        <v>6.8</v>
      </c>
      <c r="B41" s="196" t="s">
        <v>131</v>
      </c>
      <c r="C41" s="196"/>
      <c r="D41" s="196"/>
      <c r="E41" s="197" t="s">
        <v>132</v>
      </c>
      <c r="F41" s="197"/>
      <c r="G41" s="197"/>
      <c r="H41" s="48" t="s">
        <v>85</v>
      </c>
      <c r="I41" s="28"/>
      <c r="J41" s="27">
        <v>175</v>
      </c>
      <c r="K41" s="25">
        <f t="shared" si="2"/>
        <v>0</v>
      </c>
    </row>
    <row r="42" spans="1:11" ht="72" customHeight="1">
      <c r="A42" s="12">
        <v>6.9</v>
      </c>
      <c r="B42" s="196" t="s">
        <v>133</v>
      </c>
      <c r="C42" s="196"/>
      <c r="D42" s="196"/>
      <c r="E42" s="197" t="s">
        <v>134</v>
      </c>
      <c r="F42" s="197"/>
      <c r="G42" s="197"/>
      <c r="H42" s="48" t="s">
        <v>85</v>
      </c>
      <c r="I42" s="28"/>
      <c r="J42" s="27">
        <v>35</v>
      </c>
      <c r="K42" s="25">
        <f t="shared" si="2"/>
        <v>0</v>
      </c>
    </row>
    <row r="43" spans="1:11" ht="75" customHeight="1">
      <c r="A43" s="40">
        <v>6.1</v>
      </c>
      <c r="B43" s="196" t="s">
        <v>135</v>
      </c>
      <c r="C43" s="196"/>
      <c r="D43" s="196"/>
      <c r="E43" s="197" t="s">
        <v>136</v>
      </c>
      <c r="F43" s="197"/>
      <c r="G43" s="197"/>
      <c r="H43" s="48" t="s">
        <v>85</v>
      </c>
      <c r="I43" s="28"/>
      <c r="J43" s="27">
        <v>20</v>
      </c>
      <c r="K43" s="25">
        <f t="shared" si="2"/>
        <v>0</v>
      </c>
    </row>
    <row r="44" spans="1:11" ht="57.75" customHeight="1">
      <c r="A44" s="40">
        <v>6.11</v>
      </c>
      <c r="B44" s="196" t="s">
        <v>137</v>
      </c>
      <c r="C44" s="196"/>
      <c r="D44" s="196"/>
      <c r="E44" s="197" t="s">
        <v>138</v>
      </c>
      <c r="F44" s="197"/>
      <c r="G44" s="197"/>
      <c r="H44" s="48" t="s">
        <v>85</v>
      </c>
      <c r="I44" s="28"/>
      <c r="J44" s="27">
        <v>120</v>
      </c>
      <c r="K44" s="25">
        <f t="shared" si="2"/>
        <v>0</v>
      </c>
    </row>
    <row r="45" spans="1:11" ht="111" customHeight="1">
      <c r="A45" s="40">
        <v>6.12</v>
      </c>
      <c r="B45" s="196" t="s">
        <v>139</v>
      </c>
      <c r="C45" s="196"/>
      <c r="D45" s="196"/>
      <c r="E45" s="197" t="s">
        <v>140</v>
      </c>
      <c r="F45" s="197"/>
      <c r="G45" s="197"/>
      <c r="H45" s="48" t="s">
        <v>85</v>
      </c>
      <c r="I45" s="28"/>
      <c r="J45" s="27">
        <v>90</v>
      </c>
      <c r="K45" s="25">
        <f t="shared" si="2"/>
        <v>0</v>
      </c>
    </row>
    <row r="46" spans="1:11" ht="106.35" customHeight="1">
      <c r="A46" s="40">
        <v>6.13</v>
      </c>
      <c r="B46" s="196" t="s">
        <v>141</v>
      </c>
      <c r="C46" s="196"/>
      <c r="D46" s="196"/>
      <c r="E46" s="197" t="s">
        <v>142</v>
      </c>
      <c r="F46" s="197"/>
      <c r="G46" s="197"/>
      <c r="H46" s="48" t="s">
        <v>85</v>
      </c>
      <c r="I46" s="28"/>
      <c r="J46" s="27">
        <v>90</v>
      </c>
      <c r="K46" s="25">
        <f t="shared" si="2"/>
        <v>0</v>
      </c>
    </row>
    <row r="47" spans="1:11" ht="97.35" customHeight="1">
      <c r="A47" s="40">
        <v>6.14</v>
      </c>
      <c r="B47" s="196" t="s">
        <v>143</v>
      </c>
      <c r="C47" s="196"/>
      <c r="D47" s="196"/>
      <c r="E47" s="212" t="s">
        <v>144</v>
      </c>
      <c r="F47" s="212"/>
      <c r="G47" s="212"/>
      <c r="H47" s="48" t="s">
        <v>85</v>
      </c>
      <c r="I47" s="28"/>
      <c r="J47" s="27">
        <v>220</v>
      </c>
      <c r="K47" s="25">
        <f t="shared" si="2"/>
        <v>0</v>
      </c>
    </row>
    <row r="48" spans="1:11" ht="113.45" customHeight="1">
      <c r="A48" s="40">
        <v>6.15</v>
      </c>
      <c r="B48" s="196" t="s">
        <v>145</v>
      </c>
      <c r="C48" s="196"/>
      <c r="D48" s="196"/>
      <c r="E48" s="197" t="s">
        <v>146</v>
      </c>
      <c r="F48" s="197"/>
      <c r="G48" s="197"/>
      <c r="H48" s="48" t="s">
        <v>85</v>
      </c>
      <c r="I48" s="28"/>
      <c r="J48" s="27">
        <v>120</v>
      </c>
      <c r="K48" s="25">
        <f t="shared" si="2"/>
        <v>0</v>
      </c>
    </row>
    <row r="49" spans="1:11" ht="97.5" customHeight="1">
      <c r="A49" s="40">
        <v>6.16</v>
      </c>
      <c r="B49" s="196" t="s">
        <v>147</v>
      </c>
      <c r="C49" s="196"/>
      <c r="D49" s="196"/>
      <c r="E49" s="212" t="s">
        <v>148</v>
      </c>
      <c r="F49" s="212"/>
      <c r="G49" s="212"/>
      <c r="H49" s="48" t="s">
        <v>85</v>
      </c>
      <c r="I49" s="28"/>
      <c r="J49" s="27">
        <v>175</v>
      </c>
      <c r="K49" s="25">
        <f t="shared" si="2"/>
        <v>0</v>
      </c>
    </row>
    <row r="50" spans="1:11" ht="110.1" customHeight="1">
      <c r="A50" s="40">
        <v>6.17</v>
      </c>
      <c r="B50" s="196" t="s">
        <v>149</v>
      </c>
      <c r="C50" s="196"/>
      <c r="D50" s="196"/>
      <c r="E50" s="197" t="s">
        <v>150</v>
      </c>
      <c r="F50" s="197"/>
      <c r="G50" s="197"/>
      <c r="H50" s="48" t="s">
        <v>85</v>
      </c>
      <c r="I50" s="28"/>
      <c r="J50" s="27">
        <v>185</v>
      </c>
      <c r="K50" s="25">
        <f t="shared" si="2"/>
        <v>0</v>
      </c>
    </row>
    <row r="51" spans="1:11" ht="138.6" customHeight="1">
      <c r="A51" s="40">
        <v>6.1800000000000104</v>
      </c>
      <c r="B51" s="196" t="s">
        <v>151</v>
      </c>
      <c r="C51" s="196"/>
      <c r="D51" s="196"/>
      <c r="E51" s="197" t="s">
        <v>152</v>
      </c>
      <c r="F51" s="197"/>
      <c r="G51" s="197"/>
      <c r="H51" s="48" t="s">
        <v>153</v>
      </c>
      <c r="I51" s="28"/>
      <c r="J51" s="27">
        <v>120</v>
      </c>
      <c r="K51" s="25">
        <f t="shared" si="2"/>
        <v>0</v>
      </c>
    </row>
    <row r="52" spans="1:11" ht="31.5" customHeight="1">
      <c r="A52" s="94">
        <v>7</v>
      </c>
      <c r="B52" s="248" t="s">
        <v>154</v>
      </c>
      <c r="C52" s="249"/>
      <c r="D52" s="250"/>
      <c r="E52" s="251" t="s">
        <v>155</v>
      </c>
      <c r="F52" s="251"/>
      <c r="G52" s="251"/>
      <c r="H52" s="51"/>
      <c r="I52" s="32"/>
      <c r="J52" s="32"/>
      <c r="K52" s="33"/>
    </row>
    <row r="53" spans="1:11" ht="113.25" customHeight="1">
      <c r="A53" s="14">
        <v>7.1</v>
      </c>
      <c r="B53" s="196" t="s">
        <v>156</v>
      </c>
      <c r="C53" s="196"/>
      <c r="D53" s="196"/>
      <c r="E53" s="197" t="s">
        <v>157</v>
      </c>
      <c r="F53" s="197"/>
      <c r="G53" s="197"/>
      <c r="H53" s="48"/>
      <c r="I53" s="28"/>
      <c r="J53" s="27">
        <v>25</v>
      </c>
      <c r="K53" s="25">
        <f t="shared" si="2"/>
        <v>0</v>
      </c>
    </row>
    <row r="54" spans="1:11" ht="113.25" customHeight="1">
      <c r="A54" s="14">
        <v>7.2</v>
      </c>
      <c r="B54" s="196" t="s">
        <v>158</v>
      </c>
      <c r="C54" s="196"/>
      <c r="D54" s="196"/>
      <c r="E54" s="212" t="s">
        <v>159</v>
      </c>
      <c r="F54" s="212"/>
      <c r="G54" s="212"/>
      <c r="H54" s="48"/>
      <c r="I54" s="28"/>
      <c r="J54" s="27">
        <v>25</v>
      </c>
      <c r="K54" s="25">
        <f t="shared" si="2"/>
        <v>0</v>
      </c>
    </row>
    <row r="55" spans="1:11" ht="31.5" customHeight="1" thickBot="1">
      <c r="A55" s="94">
        <v>8</v>
      </c>
      <c r="B55" s="248" t="s">
        <v>160</v>
      </c>
      <c r="C55" s="249"/>
      <c r="D55" s="250"/>
      <c r="E55" s="251" t="s">
        <v>161</v>
      </c>
      <c r="F55" s="251"/>
      <c r="G55" s="251"/>
      <c r="H55" s="51"/>
      <c r="I55" s="32"/>
      <c r="J55" s="32"/>
      <c r="K55" s="33"/>
    </row>
    <row r="56" spans="1:11" ht="127.5" customHeight="1" thickBot="1">
      <c r="A56" s="42">
        <v>8.1</v>
      </c>
      <c r="B56" s="252" t="s">
        <v>162</v>
      </c>
      <c r="C56" s="253"/>
      <c r="D56" s="254"/>
      <c r="E56" s="255" t="s">
        <v>163</v>
      </c>
      <c r="F56" s="256"/>
      <c r="G56" s="257"/>
      <c r="H56" s="52" t="s">
        <v>85</v>
      </c>
      <c r="I56" s="43"/>
      <c r="J56" s="44">
        <v>50</v>
      </c>
      <c r="K56" s="45">
        <f t="shared" ref="K56:K67" si="3">I56*J56</f>
        <v>0</v>
      </c>
    </row>
    <row r="57" spans="1:11" ht="124.5" customHeight="1" thickBot="1">
      <c r="A57" s="14">
        <v>8.1999999999999993</v>
      </c>
      <c r="B57" s="220" t="s">
        <v>164</v>
      </c>
      <c r="C57" s="220"/>
      <c r="D57" s="220"/>
      <c r="E57" s="221" t="s">
        <v>165</v>
      </c>
      <c r="F57" s="221"/>
      <c r="G57" s="221"/>
      <c r="H57" s="48" t="s">
        <v>85</v>
      </c>
      <c r="I57" s="43"/>
      <c r="J57" s="44">
        <v>10</v>
      </c>
      <c r="K57" s="45">
        <f t="shared" si="3"/>
        <v>0</v>
      </c>
    </row>
    <row r="58" spans="1:11" ht="120" customHeight="1">
      <c r="A58" s="42">
        <v>8.3000000000000007</v>
      </c>
      <c r="B58" s="224" t="s">
        <v>164</v>
      </c>
      <c r="C58" s="224"/>
      <c r="D58" s="224"/>
      <c r="E58" s="225" t="s">
        <v>166</v>
      </c>
      <c r="F58" s="225"/>
      <c r="G58" s="225"/>
      <c r="H58" s="49" t="s">
        <v>85</v>
      </c>
      <c r="I58" s="43"/>
      <c r="J58" s="44">
        <v>10</v>
      </c>
      <c r="K58" s="45">
        <f t="shared" si="3"/>
        <v>0</v>
      </c>
    </row>
    <row r="59" spans="1:11" ht="150" customHeight="1" thickBot="1">
      <c r="A59" s="14">
        <v>8.4</v>
      </c>
      <c r="B59" s="220" t="s">
        <v>167</v>
      </c>
      <c r="C59" s="220"/>
      <c r="D59" s="220"/>
      <c r="E59" s="221" t="s">
        <v>168</v>
      </c>
      <c r="F59" s="221"/>
      <c r="G59" s="221"/>
      <c r="H59" s="48" t="s">
        <v>85</v>
      </c>
      <c r="I59" s="28"/>
      <c r="J59" s="27">
        <v>30</v>
      </c>
      <c r="K59" s="45">
        <f t="shared" si="3"/>
        <v>0</v>
      </c>
    </row>
    <row r="60" spans="1:11" ht="148.5" customHeight="1">
      <c r="A60" s="42">
        <v>8.5</v>
      </c>
      <c r="B60" s="220" t="s">
        <v>169</v>
      </c>
      <c r="C60" s="220"/>
      <c r="D60" s="220"/>
      <c r="E60" s="221" t="s">
        <v>170</v>
      </c>
      <c r="F60" s="221"/>
      <c r="G60" s="221"/>
      <c r="H60" s="48" t="s">
        <v>85</v>
      </c>
      <c r="I60" s="28"/>
      <c r="J60" s="27">
        <v>45</v>
      </c>
      <c r="K60" s="25">
        <f t="shared" si="3"/>
        <v>0</v>
      </c>
    </row>
    <row r="61" spans="1:11" ht="172.5" customHeight="1" thickBot="1">
      <c r="A61" s="14">
        <v>8.6</v>
      </c>
      <c r="B61" s="220" t="s">
        <v>171</v>
      </c>
      <c r="C61" s="220"/>
      <c r="D61" s="220"/>
      <c r="E61" s="221" t="s">
        <v>172</v>
      </c>
      <c r="F61" s="221"/>
      <c r="G61" s="221"/>
      <c r="H61" s="48" t="s">
        <v>85</v>
      </c>
      <c r="I61" s="28"/>
      <c r="J61" s="27">
        <v>60</v>
      </c>
      <c r="K61" s="25">
        <f t="shared" si="3"/>
        <v>0</v>
      </c>
    </row>
    <row r="62" spans="1:11" ht="150" customHeight="1">
      <c r="A62" s="42">
        <v>8.6999999999999993</v>
      </c>
      <c r="B62" s="220" t="s">
        <v>173</v>
      </c>
      <c r="C62" s="220"/>
      <c r="D62" s="220"/>
      <c r="E62" s="221" t="s">
        <v>174</v>
      </c>
      <c r="F62" s="221"/>
      <c r="G62" s="221"/>
      <c r="H62" s="48" t="s">
        <v>85</v>
      </c>
      <c r="I62" s="28"/>
      <c r="J62" s="27">
        <v>50</v>
      </c>
      <c r="K62" s="25">
        <f t="shared" si="3"/>
        <v>0</v>
      </c>
    </row>
    <row r="63" spans="1:11" ht="195.75" customHeight="1" thickBot="1">
      <c r="A63" s="14">
        <v>8.8000000000000007</v>
      </c>
      <c r="B63" s="220" t="s">
        <v>175</v>
      </c>
      <c r="C63" s="220"/>
      <c r="D63" s="220"/>
      <c r="E63" s="221" t="s">
        <v>176</v>
      </c>
      <c r="F63" s="221"/>
      <c r="G63" s="221"/>
      <c r="H63" s="48" t="s">
        <v>85</v>
      </c>
      <c r="I63" s="28"/>
      <c r="J63" s="27">
        <v>75</v>
      </c>
      <c r="K63" s="25">
        <f t="shared" si="3"/>
        <v>0</v>
      </c>
    </row>
    <row r="64" spans="1:11" ht="150" customHeight="1">
      <c r="A64" s="42">
        <v>8.9</v>
      </c>
      <c r="B64" s="220" t="s">
        <v>177</v>
      </c>
      <c r="C64" s="220"/>
      <c r="D64" s="220"/>
      <c r="E64" s="221" t="s">
        <v>178</v>
      </c>
      <c r="F64" s="221"/>
      <c r="G64" s="221"/>
      <c r="H64" s="48" t="s">
        <v>72</v>
      </c>
      <c r="I64" s="28"/>
      <c r="J64" s="27">
        <v>5</v>
      </c>
      <c r="K64" s="25">
        <f t="shared" si="3"/>
        <v>0</v>
      </c>
    </row>
    <row r="65" spans="1:11" ht="129" hidden="1" customHeight="1">
      <c r="A65" s="40">
        <v>8.1</v>
      </c>
      <c r="B65" s="220" t="s">
        <v>179</v>
      </c>
      <c r="C65" s="220"/>
      <c r="D65" s="220"/>
      <c r="E65" s="221" t="s">
        <v>180</v>
      </c>
      <c r="F65" s="221"/>
      <c r="G65" s="221"/>
      <c r="H65" s="48" t="s">
        <v>72</v>
      </c>
      <c r="I65" s="28">
        <v>0</v>
      </c>
      <c r="J65" s="27">
        <v>4</v>
      </c>
      <c r="K65" s="25">
        <f t="shared" si="3"/>
        <v>0</v>
      </c>
    </row>
    <row r="66" spans="1:11" ht="121.5" hidden="1" customHeight="1">
      <c r="A66" s="40">
        <v>8.11</v>
      </c>
      <c r="B66" s="220" t="s">
        <v>181</v>
      </c>
      <c r="C66" s="220"/>
      <c r="D66" s="220"/>
      <c r="E66" s="221" t="s">
        <v>182</v>
      </c>
      <c r="F66" s="221"/>
      <c r="G66" s="221"/>
      <c r="H66" s="48" t="s">
        <v>72</v>
      </c>
      <c r="I66" s="28">
        <v>0</v>
      </c>
      <c r="J66" s="27">
        <v>6</v>
      </c>
      <c r="K66" s="25">
        <f t="shared" si="3"/>
        <v>0</v>
      </c>
    </row>
    <row r="67" spans="1:11" ht="121.5" hidden="1" customHeight="1">
      <c r="A67" s="40">
        <v>8.1199999999999992</v>
      </c>
      <c r="B67" s="220" t="s">
        <v>183</v>
      </c>
      <c r="C67" s="220"/>
      <c r="D67" s="220"/>
      <c r="E67" s="221" t="s">
        <v>184</v>
      </c>
      <c r="F67" s="221"/>
      <c r="G67" s="221"/>
      <c r="H67" s="48" t="s">
        <v>72</v>
      </c>
      <c r="I67" s="28">
        <v>0</v>
      </c>
      <c r="J67" s="27">
        <v>8</v>
      </c>
      <c r="K67" s="25">
        <f t="shared" si="3"/>
        <v>0</v>
      </c>
    </row>
    <row r="68" spans="1:11" ht="16.5" thickBot="1">
      <c r="A68" s="222"/>
      <c r="B68" s="223"/>
      <c r="C68" s="223"/>
      <c r="D68" s="223"/>
      <c r="E68" s="223"/>
      <c r="F68" s="223"/>
      <c r="G68" s="223"/>
      <c r="H68" s="223"/>
      <c r="I68" s="223"/>
      <c r="J68" s="223"/>
      <c r="K68" s="223"/>
    </row>
    <row r="69" spans="1:11" ht="28.5" customHeight="1" thickBot="1">
      <c r="A69" s="17" t="s">
        <v>185</v>
      </c>
      <c r="B69" s="6"/>
      <c r="C69" s="6"/>
      <c r="D69" s="6"/>
      <c r="E69" s="6"/>
      <c r="F69" s="6"/>
      <c r="G69" s="6"/>
      <c r="H69" s="75"/>
      <c r="I69" s="75"/>
      <c r="J69" s="75"/>
      <c r="K69" s="75">
        <f>SUM(K8:K67)</f>
        <v>1124</v>
      </c>
    </row>
  </sheetData>
  <mergeCells count="135">
    <mergeCell ref="I4:K4"/>
    <mergeCell ref="B6:D6"/>
    <mergeCell ref="E6:G6"/>
    <mergeCell ref="A1:K1"/>
    <mergeCell ref="A2:K2"/>
    <mergeCell ref="A3:B3"/>
    <mergeCell ref="C3:D3"/>
    <mergeCell ref="F3:G3"/>
    <mergeCell ref="I3:K3"/>
    <mergeCell ref="B7:D7"/>
    <mergeCell ref="E7:G7"/>
    <mergeCell ref="B8:D8"/>
    <mergeCell ref="E8:G8"/>
    <mergeCell ref="B9:D9"/>
    <mergeCell ref="E9:G9"/>
    <mergeCell ref="A4:B4"/>
    <mergeCell ref="C4:D4"/>
    <mergeCell ref="F4:G4"/>
    <mergeCell ref="B13:D13"/>
    <mergeCell ref="E13:G13"/>
    <mergeCell ref="B14:D14"/>
    <mergeCell ref="E14:G14"/>
    <mergeCell ref="B15:D15"/>
    <mergeCell ref="E15:G15"/>
    <mergeCell ref="B10:D10"/>
    <mergeCell ref="E10:G10"/>
    <mergeCell ref="B11:D11"/>
    <mergeCell ref="E11:G11"/>
    <mergeCell ref="B12:D12"/>
    <mergeCell ref="E12:G12"/>
    <mergeCell ref="B19:D19"/>
    <mergeCell ref="E19:G19"/>
    <mergeCell ref="B20:D20"/>
    <mergeCell ref="E20:G20"/>
    <mergeCell ref="B21:D21"/>
    <mergeCell ref="E21:G21"/>
    <mergeCell ref="B16:D16"/>
    <mergeCell ref="E16:G16"/>
    <mergeCell ref="B17:D17"/>
    <mergeCell ref="E17:G17"/>
    <mergeCell ref="B18:D18"/>
    <mergeCell ref="E18:G18"/>
    <mergeCell ref="B25:D25"/>
    <mergeCell ref="E25:G25"/>
    <mergeCell ref="B26:D26"/>
    <mergeCell ref="E26:G26"/>
    <mergeCell ref="B27:D27"/>
    <mergeCell ref="E27:G27"/>
    <mergeCell ref="B22:D22"/>
    <mergeCell ref="E22:G22"/>
    <mergeCell ref="B23:D23"/>
    <mergeCell ref="E23:G23"/>
    <mergeCell ref="B24:D24"/>
    <mergeCell ref="E24:G24"/>
    <mergeCell ref="B31:D31"/>
    <mergeCell ref="E31:G31"/>
    <mergeCell ref="B32:D32"/>
    <mergeCell ref="E32:G32"/>
    <mergeCell ref="B33:D33"/>
    <mergeCell ref="E33:G33"/>
    <mergeCell ref="B28:D28"/>
    <mergeCell ref="E28:G28"/>
    <mergeCell ref="B29:D29"/>
    <mergeCell ref="E29:G29"/>
    <mergeCell ref="B30:D30"/>
    <mergeCell ref="E30:G30"/>
    <mergeCell ref="B37:D37"/>
    <mergeCell ref="E37:G37"/>
    <mergeCell ref="B38:D38"/>
    <mergeCell ref="E38:G38"/>
    <mergeCell ref="B39:D39"/>
    <mergeCell ref="E39:G39"/>
    <mergeCell ref="B34:D34"/>
    <mergeCell ref="E34:G34"/>
    <mergeCell ref="B35:D35"/>
    <mergeCell ref="E35:G35"/>
    <mergeCell ref="B36:D36"/>
    <mergeCell ref="E36:G36"/>
    <mergeCell ref="B43:D43"/>
    <mergeCell ref="E43:G43"/>
    <mergeCell ref="B44:D44"/>
    <mergeCell ref="E44:G44"/>
    <mergeCell ref="B45:D45"/>
    <mergeCell ref="E45:G45"/>
    <mergeCell ref="B40:D40"/>
    <mergeCell ref="E40:G40"/>
    <mergeCell ref="B41:D41"/>
    <mergeCell ref="E41:G41"/>
    <mergeCell ref="B42:D42"/>
    <mergeCell ref="E42:G42"/>
    <mergeCell ref="B49:D49"/>
    <mergeCell ref="E49:G49"/>
    <mergeCell ref="B50:D50"/>
    <mergeCell ref="E50:G50"/>
    <mergeCell ref="B51:D51"/>
    <mergeCell ref="E51:G51"/>
    <mergeCell ref="B46:D46"/>
    <mergeCell ref="E46:G46"/>
    <mergeCell ref="B47:D47"/>
    <mergeCell ref="E47:G47"/>
    <mergeCell ref="B48:D48"/>
    <mergeCell ref="E48:G48"/>
    <mergeCell ref="B55:D55"/>
    <mergeCell ref="E55:G55"/>
    <mergeCell ref="B56:D56"/>
    <mergeCell ref="E56:G56"/>
    <mergeCell ref="B57:D57"/>
    <mergeCell ref="E57:G57"/>
    <mergeCell ref="B52:D52"/>
    <mergeCell ref="E52:G52"/>
    <mergeCell ref="B53:D53"/>
    <mergeCell ref="E53:G53"/>
    <mergeCell ref="B54:D54"/>
    <mergeCell ref="E54:G54"/>
    <mergeCell ref="B61:D61"/>
    <mergeCell ref="E61:G61"/>
    <mergeCell ref="B62:D62"/>
    <mergeCell ref="E62:G62"/>
    <mergeCell ref="B63:D63"/>
    <mergeCell ref="E63:G63"/>
    <mergeCell ref="B58:D58"/>
    <mergeCell ref="E58:G58"/>
    <mergeCell ref="B59:D59"/>
    <mergeCell ref="E59:G59"/>
    <mergeCell ref="B60:D60"/>
    <mergeCell ref="E60:G60"/>
    <mergeCell ref="B67:D67"/>
    <mergeCell ref="E67:G67"/>
    <mergeCell ref="A68:K68"/>
    <mergeCell ref="B64:D64"/>
    <mergeCell ref="E64:G64"/>
    <mergeCell ref="B65:D65"/>
    <mergeCell ref="E65:G65"/>
    <mergeCell ref="B66:D66"/>
    <mergeCell ref="E66:G66"/>
  </mergeCells>
  <printOptions horizontalCentered="1" verticalCentered="1"/>
  <pageMargins left="0" right="0" top="0" bottom="0" header="0" footer="0"/>
  <pageSetup scale="70"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3">
    <tabColor theme="7"/>
  </sheetPr>
  <dimension ref="A1:K69"/>
  <sheetViews>
    <sheetView view="pageBreakPreview" zoomScale="80" zoomScaleNormal="50" zoomScaleSheetLayoutView="80" workbookViewId="0">
      <selection activeCell="E8" sqref="E8:G8"/>
    </sheetView>
  </sheetViews>
  <sheetFormatPr defaultRowHeight="21"/>
  <cols>
    <col min="1" max="1" width="6.42578125" style="18" customWidth="1"/>
    <col min="2" max="2" width="18.85546875" style="1" customWidth="1"/>
    <col min="3" max="3" width="11.85546875" style="1" customWidth="1"/>
    <col min="4" max="4" width="21.5703125" style="1" customWidth="1"/>
    <col min="5" max="5" width="19.42578125" style="1" customWidth="1"/>
    <col min="6" max="6" width="12.85546875" style="1" customWidth="1"/>
    <col min="7" max="7" width="10.5703125" style="1" customWidth="1"/>
    <col min="8" max="8" width="12" style="7" customWidth="1"/>
    <col min="9" max="9" width="10.85546875" style="1" customWidth="1"/>
    <col min="10" max="10" width="10.42578125" style="1" customWidth="1"/>
    <col min="11" max="11" width="13.42578125" style="1" customWidth="1"/>
  </cols>
  <sheetData>
    <row r="1" spans="1:11" ht="79.5" customHeight="1">
      <c r="A1" s="165" t="s">
        <v>0</v>
      </c>
      <c r="B1" s="165"/>
      <c r="C1" s="165"/>
      <c r="D1" s="165"/>
      <c r="E1" s="165"/>
      <c r="F1" s="165"/>
      <c r="G1" s="165"/>
      <c r="H1" s="165"/>
      <c r="I1" s="165"/>
      <c r="J1" s="165"/>
      <c r="K1" s="165"/>
    </row>
    <row r="2" spans="1:11" ht="33.75" customHeight="1">
      <c r="A2" s="166" t="s">
        <v>41</v>
      </c>
      <c r="B2" s="166"/>
      <c r="C2" s="166"/>
      <c r="D2" s="166"/>
      <c r="E2" s="166"/>
      <c r="F2" s="166"/>
      <c r="G2" s="166"/>
      <c r="H2" s="166"/>
      <c r="I2" s="166"/>
      <c r="J2" s="166"/>
      <c r="K2" s="166"/>
    </row>
    <row r="3" spans="1:11" ht="34.5" customHeight="1">
      <c r="A3" s="264" t="s">
        <v>213</v>
      </c>
      <c r="B3" s="265"/>
      <c r="C3" s="266" t="s">
        <v>37</v>
      </c>
      <c r="D3" s="267"/>
      <c r="E3" s="37" t="s">
        <v>44</v>
      </c>
      <c r="F3" s="266" t="s">
        <v>45</v>
      </c>
      <c r="G3" s="270"/>
      <c r="H3" s="35" t="s">
        <v>46</v>
      </c>
      <c r="I3" s="266" t="s">
        <v>222</v>
      </c>
      <c r="J3" s="270"/>
      <c r="K3" s="267"/>
    </row>
    <row r="4" spans="1:11" ht="39.75" customHeight="1">
      <c r="A4" s="264" t="s">
        <v>215</v>
      </c>
      <c r="B4" s="265"/>
      <c r="C4" s="266">
        <v>128</v>
      </c>
      <c r="D4" s="267"/>
      <c r="E4" s="38" t="s">
        <v>49</v>
      </c>
      <c r="F4" s="273" t="s">
        <v>50</v>
      </c>
      <c r="G4" s="274"/>
      <c r="H4" s="36" t="s">
        <v>216</v>
      </c>
      <c r="I4" s="266">
        <v>28</v>
      </c>
      <c r="J4" s="270"/>
      <c r="K4" s="267"/>
    </row>
    <row r="5" spans="1:11" ht="23.25">
      <c r="A5" s="10"/>
      <c r="B5" s="4"/>
      <c r="C5" s="4"/>
      <c r="D5" s="4"/>
      <c r="E5" s="4"/>
      <c r="F5"/>
      <c r="G5"/>
      <c r="H5" s="8"/>
      <c r="I5" s="5"/>
      <c r="J5" s="2"/>
    </row>
    <row r="6" spans="1:11" ht="31.5" customHeight="1">
      <c r="A6" s="11" t="s">
        <v>52</v>
      </c>
      <c r="B6" s="161" t="s">
        <v>53</v>
      </c>
      <c r="C6" s="162"/>
      <c r="D6" s="163"/>
      <c r="E6" s="164" t="s">
        <v>54</v>
      </c>
      <c r="F6" s="164"/>
      <c r="G6" s="164"/>
      <c r="H6" s="24" t="s">
        <v>55</v>
      </c>
      <c r="I6" s="24" t="s">
        <v>56</v>
      </c>
      <c r="J6" s="24" t="s">
        <v>57</v>
      </c>
      <c r="K6" s="24" t="s">
        <v>58</v>
      </c>
    </row>
    <row r="7" spans="1:11" ht="30" customHeight="1">
      <c r="A7" s="13">
        <v>1</v>
      </c>
      <c r="B7" s="174" t="s">
        <v>59</v>
      </c>
      <c r="C7" s="174"/>
      <c r="D7" s="174"/>
      <c r="E7" s="174" t="s">
        <v>60</v>
      </c>
      <c r="F7" s="174"/>
      <c r="G7" s="174"/>
      <c r="H7" s="9"/>
      <c r="I7" s="3"/>
      <c r="J7" s="3"/>
      <c r="K7" s="3"/>
    </row>
    <row r="8" spans="1:11" ht="116.25" customHeight="1">
      <c r="A8" s="12">
        <v>1.1000000000000001</v>
      </c>
      <c r="B8" s="175" t="s">
        <v>61</v>
      </c>
      <c r="C8" s="176"/>
      <c r="D8" s="177"/>
      <c r="E8" s="178" t="s">
        <v>62</v>
      </c>
      <c r="F8" s="179"/>
      <c r="G8" s="180"/>
      <c r="H8" s="46" t="s">
        <v>63</v>
      </c>
      <c r="I8" s="28"/>
      <c r="J8" s="27">
        <v>15</v>
      </c>
      <c r="K8" s="25">
        <f>J8*I8</f>
        <v>0</v>
      </c>
    </row>
    <row r="9" spans="1:11" ht="126.75" customHeight="1">
      <c r="A9" s="12">
        <v>1.2</v>
      </c>
      <c r="B9" s="196" t="s">
        <v>64</v>
      </c>
      <c r="C9" s="196"/>
      <c r="D9" s="196"/>
      <c r="E9" s="197" t="s">
        <v>65</v>
      </c>
      <c r="F9" s="197"/>
      <c r="G9" s="197"/>
      <c r="H9" s="46" t="s">
        <v>63</v>
      </c>
      <c r="I9" s="28"/>
      <c r="J9" s="27">
        <v>15</v>
      </c>
      <c r="K9" s="25">
        <f>J9*I9</f>
        <v>0</v>
      </c>
    </row>
    <row r="10" spans="1:11" ht="25.5" customHeight="1">
      <c r="A10" s="90">
        <v>2</v>
      </c>
      <c r="B10" s="262" t="s">
        <v>66</v>
      </c>
      <c r="C10" s="262"/>
      <c r="D10" s="262"/>
      <c r="E10" s="262" t="s">
        <v>67</v>
      </c>
      <c r="F10" s="262"/>
      <c r="G10" s="262"/>
      <c r="H10" s="47"/>
      <c r="I10" s="9"/>
      <c r="J10" s="26"/>
      <c r="K10" s="26"/>
    </row>
    <row r="11" spans="1:11" ht="101.25" customHeight="1">
      <c r="A11" s="12">
        <v>2.1</v>
      </c>
      <c r="B11" s="175" t="s">
        <v>68</v>
      </c>
      <c r="C11" s="176"/>
      <c r="D11" s="177"/>
      <c r="E11" s="178" t="s">
        <v>69</v>
      </c>
      <c r="F11" s="179"/>
      <c r="G11" s="180"/>
      <c r="H11" s="46" t="s">
        <v>63</v>
      </c>
      <c r="I11" s="28">
        <v>40</v>
      </c>
      <c r="J11" s="27">
        <v>4</v>
      </c>
      <c r="K11" s="25">
        <f t="shared" ref="K11:K16" si="0">J11*I11</f>
        <v>160</v>
      </c>
    </row>
    <row r="12" spans="1:11" ht="104.25" customHeight="1">
      <c r="A12" s="14">
        <v>2.2000000000000002</v>
      </c>
      <c r="B12" s="175" t="s">
        <v>70</v>
      </c>
      <c r="C12" s="176"/>
      <c r="D12" s="177"/>
      <c r="E12" s="178" t="s">
        <v>71</v>
      </c>
      <c r="F12" s="179"/>
      <c r="G12" s="180"/>
      <c r="H12" s="48" t="s">
        <v>72</v>
      </c>
      <c r="I12" s="28"/>
      <c r="J12" s="27">
        <v>8</v>
      </c>
      <c r="K12" s="25">
        <f t="shared" si="0"/>
        <v>0</v>
      </c>
    </row>
    <row r="13" spans="1:11" ht="93" customHeight="1">
      <c r="A13" s="14">
        <v>2.2999999999999998</v>
      </c>
      <c r="B13" s="175" t="s">
        <v>73</v>
      </c>
      <c r="C13" s="176"/>
      <c r="D13" s="177"/>
      <c r="E13" s="178" t="s">
        <v>74</v>
      </c>
      <c r="F13" s="179"/>
      <c r="G13" s="180"/>
      <c r="H13" s="48" t="s">
        <v>72</v>
      </c>
      <c r="I13" s="28"/>
      <c r="J13" s="27">
        <v>11</v>
      </c>
      <c r="K13" s="25">
        <f t="shared" si="0"/>
        <v>0</v>
      </c>
    </row>
    <row r="14" spans="1:11" ht="157.5" customHeight="1">
      <c r="A14" s="14">
        <v>2.4</v>
      </c>
      <c r="B14" s="175" t="s">
        <v>75</v>
      </c>
      <c r="C14" s="176"/>
      <c r="D14" s="177"/>
      <c r="E14" s="178" t="s">
        <v>76</v>
      </c>
      <c r="F14" s="179"/>
      <c r="G14" s="180"/>
      <c r="H14" s="46" t="s">
        <v>63</v>
      </c>
      <c r="I14" s="28">
        <v>40</v>
      </c>
      <c r="J14" s="27">
        <v>15</v>
      </c>
      <c r="K14" s="25">
        <f t="shared" si="0"/>
        <v>600</v>
      </c>
    </row>
    <row r="15" spans="1:11" ht="84" customHeight="1">
      <c r="A15" s="12">
        <v>2.5</v>
      </c>
      <c r="B15" s="175" t="s">
        <v>77</v>
      </c>
      <c r="C15" s="176"/>
      <c r="D15" s="177"/>
      <c r="E15" s="178" t="s">
        <v>78</v>
      </c>
      <c r="F15" s="179"/>
      <c r="G15" s="180"/>
      <c r="H15" s="46" t="s">
        <v>63</v>
      </c>
      <c r="I15" s="28"/>
      <c r="J15" s="27">
        <v>18</v>
      </c>
      <c r="K15" s="25">
        <f t="shared" si="0"/>
        <v>0</v>
      </c>
    </row>
    <row r="16" spans="1:11" ht="131.44999999999999" customHeight="1">
      <c r="A16" s="14">
        <v>2.6</v>
      </c>
      <c r="B16" s="175" t="s">
        <v>79</v>
      </c>
      <c r="C16" s="176"/>
      <c r="D16" s="177"/>
      <c r="E16" s="178" t="s">
        <v>80</v>
      </c>
      <c r="F16" s="179"/>
      <c r="G16" s="180"/>
      <c r="H16" s="46" t="s">
        <v>63</v>
      </c>
      <c r="I16" s="28"/>
      <c r="J16" s="27">
        <v>10</v>
      </c>
      <c r="K16" s="25">
        <f t="shared" si="0"/>
        <v>0</v>
      </c>
    </row>
    <row r="17" spans="1:11" ht="30" customHeight="1">
      <c r="A17" s="91">
        <v>3</v>
      </c>
      <c r="B17" s="263" t="s">
        <v>81</v>
      </c>
      <c r="C17" s="263"/>
      <c r="D17" s="263"/>
      <c r="E17" s="262" t="s">
        <v>82</v>
      </c>
      <c r="F17" s="262"/>
      <c r="G17" s="262"/>
      <c r="H17" s="47"/>
      <c r="I17" s="29"/>
      <c r="J17" s="26"/>
      <c r="K17" s="26"/>
    </row>
    <row r="18" spans="1:11" ht="90" customHeight="1">
      <c r="A18" s="12">
        <v>3.1</v>
      </c>
      <c r="B18" s="175" t="s">
        <v>83</v>
      </c>
      <c r="C18" s="176"/>
      <c r="D18" s="177"/>
      <c r="E18" s="178" t="s">
        <v>84</v>
      </c>
      <c r="F18" s="179"/>
      <c r="G18" s="180"/>
      <c r="H18" s="46" t="s">
        <v>85</v>
      </c>
      <c r="I18" s="28"/>
      <c r="J18" s="27">
        <v>50</v>
      </c>
      <c r="K18" s="25">
        <f t="shared" ref="K18:K23" si="1">J18*I18</f>
        <v>0</v>
      </c>
    </row>
    <row r="19" spans="1:11" ht="108.6" customHeight="1">
      <c r="A19" s="12">
        <v>3.2</v>
      </c>
      <c r="B19" s="175" t="s">
        <v>86</v>
      </c>
      <c r="C19" s="176"/>
      <c r="D19" s="177"/>
      <c r="E19" s="178" t="s">
        <v>87</v>
      </c>
      <c r="F19" s="179"/>
      <c r="G19" s="180"/>
      <c r="H19" s="46" t="s">
        <v>63</v>
      </c>
      <c r="I19" s="28"/>
      <c r="J19" s="27">
        <v>10</v>
      </c>
      <c r="K19" s="25">
        <f t="shared" si="1"/>
        <v>0</v>
      </c>
    </row>
    <row r="20" spans="1:11" ht="116.1" customHeight="1">
      <c r="A20" s="12">
        <v>3.3</v>
      </c>
      <c r="B20" s="175" t="s">
        <v>88</v>
      </c>
      <c r="C20" s="176"/>
      <c r="D20" s="177"/>
      <c r="E20" s="178" t="s">
        <v>89</v>
      </c>
      <c r="F20" s="179"/>
      <c r="G20" s="180"/>
      <c r="H20" s="46" t="s">
        <v>63</v>
      </c>
      <c r="I20" s="28"/>
      <c r="J20" s="27">
        <v>60</v>
      </c>
      <c r="K20" s="25">
        <f t="shared" si="1"/>
        <v>0</v>
      </c>
    </row>
    <row r="21" spans="1:11" ht="91.5" customHeight="1">
      <c r="A21" s="34">
        <v>3.4</v>
      </c>
      <c r="B21" s="175" t="s">
        <v>90</v>
      </c>
      <c r="C21" s="176"/>
      <c r="D21" s="177"/>
      <c r="E21" s="178" t="s">
        <v>91</v>
      </c>
      <c r="F21" s="179"/>
      <c r="G21" s="180"/>
      <c r="H21" s="48" t="s">
        <v>85</v>
      </c>
      <c r="I21" s="28"/>
      <c r="J21" s="27">
        <v>25</v>
      </c>
      <c r="K21" s="25">
        <f t="shared" si="1"/>
        <v>0</v>
      </c>
    </row>
    <row r="22" spans="1:11" ht="119.1" customHeight="1">
      <c r="A22" s="34">
        <v>3.5</v>
      </c>
      <c r="B22" s="175" t="s">
        <v>92</v>
      </c>
      <c r="C22" s="176"/>
      <c r="D22" s="177"/>
      <c r="E22" s="178" t="s">
        <v>93</v>
      </c>
      <c r="F22" s="179"/>
      <c r="G22" s="180"/>
      <c r="H22" s="46" t="s">
        <v>63</v>
      </c>
      <c r="I22" s="28"/>
      <c r="J22" s="27">
        <v>50</v>
      </c>
      <c r="K22" s="25">
        <f t="shared" si="1"/>
        <v>0</v>
      </c>
    </row>
    <row r="23" spans="1:11" ht="91.5" customHeight="1">
      <c r="A23" s="34">
        <v>3.6</v>
      </c>
      <c r="B23" s="175" t="s">
        <v>94</v>
      </c>
      <c r="C23" s="176"/>
      <c r="D23" s="177"/>
      <c r="E23" s="178" t="s">
        <v>95</v>
      </c>
      <c r="F23" s="179"/>
      <c r="G23" s="180"/>
      <c r="H23" s="48" t="s">
        <v>85</v>
      </c>
      <c r="I23" s="28"/>
      <c r="J23" s="27">
        <v>25</v>
      </c>
      <c r="K23" s="25">
        <f t="shared" si="1"/>
        <v>0</v>
      </c>
    </row>
    <row r="24" spans="1:11" ht="28.5" customHeight="1">
      <c r="A24" s="92">
        <v>4</v>
      </c>
      <c r="B24" s="262" t="s">
        <v>96</v>
      </c>
      <c r="C24" s="262"/>
      <c r="D24" s="262"/>
      <c r="E24" s="262" t="s">
        <v>97</v>
      </c>
      <c r="F24" s="262"/>
      <c r="G24" s="262"/>
      <c r="H24" s="47"/>
      <c r="I24" s="29"/>
      <c r="J24" s="26"/>
      <c r="K24" s="26"/>
    </row>
    <row r="25" spans="1:11" ht="148.5" customHeight="1">
      <c r="A25" s="12">
        <v>4.0999999999999996</v>
      </c>
      <c r="B25" s="175" t="s">
        <v>98</v>
      </c>
      <c r="C25" s="176"/>
      <c r="D25" s="177"/>
      <c r="E25" s="178" t="s">
        <v>99</v>
      </c>
      <c r="F25" s="179"/>
      <c r="G25" s="180"/>
      <c r="H25" s="46" t="s">
        <v>63</v>
      </c>
      <c r="I25" s="28"/>
      <c r="J25" s="27">
        <v>110</v>
      </c>
      <c r="K25" s="25">
        <f>J25*I25</f>
        <v>0</v>
      </c>
    </row>
    <row r="26" spans="1:11" ht="112.5" customHeight="1">
      <c r="A26" s="14">
        <v>4.2</v>
      </c>
      <c r="B26" s="175" t="s">
        <v>100</v>
      </c>
      <c r="C26" s="176"/>
      <c r="D26" s="177"/>
      <c r="E26" s="178" t="s">
        <v>101</v>
      </c>
      <c r="F26" s="179"/>
      <c r="G26" s="180"/>
      <c r="H26" s="46" t="s">
        <v>63</v>
      </c>
      <c r="I26" s="28"/>
      <c r="J26" s="27">
        <v>90</v>
      </c>
      <c r="K26" s="25">
        <f>J26*I26</f>
        <v>0</v>
      </c>
    </row>
    <row r="27" spans="1:11" ht="89.1" customHeight="1">
      <c r="A27" s="12">
        <v>4.3</v>
      </c>
      <c r="B27" s="175" t="s">
        <v>102</v>
      </c>
      <c r="C27" s="176"/>
      <c r="D27" s="177"/>
      <c r="E27" s="178" t="s">
        <v>103</v>
      </c>
      <c r="F27" s="179"/>
      <c r="G27" s="180"/>
      <c r="H27" s="46" t="s">
        <v>63</v>
      </c>
      <c r="I27" s="28"/>
      <c r="J27" s="27">
        <v>90</v>
      </c>
      <c r="K27" s="25">
        <f>J27*I27</f>
        <v>0</v>
      </c>
    </row>
    <row r="28" spans="1:11" ht="97.5" customHeight="1">
      <c r="A28" s="14">
        <v>4.4000000000000004</v>
      </c>
      <c r="B28" s="175" t="s">
        <v>104</v>
      </c>
      <c r="C28" s="176"/>
      <c r="D28" s="177"/>
      <c r="E28" s="178" t="s">
        <v>105</v>
      </c>
      <c r="F28" s="179"/>
      <c r="G28" s="180"/>
      <c r="H28" s="49" t="s">
        <v>106</v>
      </c>
      <c r="I28" s="28"/>
      <c r="J28" s="27">
        <v>8</v>
      </c>
      <c r="K28" s="25">
        <f>J28*I28</f>
        <v>0</v>
      </c>
    </row>
    <row r="29" spans="1:11" ht="137.25" customHeight="1">
      <c r="A29" s="14">
        <v>4.5</v>
      </c>
      <c r="B29" s="175" t="s">
        <v>107</v>
      </c>
      <c r="C29" s="176"/>
      <c r="D29" s="177"/>
      <c r="E29" s="178" t="s">
        <v>108</v>
      </c>
      <c r="F29" s="179"/>
      <c r="G29" s="180"/>
      <c r="H29" s="49" t="s">
        <v>106</v>
      </c>
      <c r="I29" s="28"/>
      <c r="J29" s="27">
        <v>35</v>
      </c>
      <c r="K29" s="25">
        <f>J29*I29</f>
        <v>0</v>
      </c>
    </row>
    <row r="30" spans="1:11" ht="33" customHeight="1">
      <c r="A30" s="92">
        <v>5</v>
      </c>
      <c r="B30" s="262" t="s">
        <v>109</v>
      </c>
      <c r="C30" s="262"/>
      <c r="D30" s="262"/>
      <c r="E30" s="262" t="s">
        <v>110</v>
      </c>
      <c r="F30" s="262"/>
      <c r="G30" s="262"/>
      <c r="H30" s="47"/>
      <c r="I30" s="30"/>
      <c r="J30" s="26"/>
      <c r="K30" s="26"/>
    </row>
    <row r="31" spans="1:11" ht="167.25" customHeight="1">
      <c r="A31" s="14">
        <v>5.0999999999999996</v>
      </c>
      <c r="B31" s="196" t="s">
        <v>111</v>
      </c>
      <c r="C31" s="196"/>
      <c r="D31" s="196"/>
      <c r="E31" s="197" t="s">
        <v>112</v>
      </c>
      <c r="F31" s="197"/>
      <c r="G31" s="197"/>
      <c r="H31" s="48" t="s">
        <v>72</v>
      </c>
      <c r="I31" s="28"/>
      <c r="J31" s="27">
        <v>10</v>
      </c>
      <c r="K31" s="25">
        <f>J31*I31</f>
        <v>0</v>
      </c>
    </row>
    <row r="32" spans="1:11" ht="135" customHeight="1">
      <c r="A32" s="14">
        <v>5.2</v>
      </c>
      <c r="B32" s="196" t="s">
        <v>113</v>
      </c>
      <c r="C32" s="196"/>
      <c r="D32" s="196"/>
      <c r="E32" s="258" t="s">
        <v>114</v>
      </c>
      <c r="F32" s="258"/>
      <c r="G32" s="258"/>
      <c r="H32" s="48" t="s">
        <v>63</v>
      </c>
      <c r="I32" s="28"/>
      <c r="J32" s="27">
        <v>35</v>
      </c>
      <c r="K32" s="25">
        <f>J32*I32</f>
        <v>0</v>
      </c>
    </row>
    <row r="33" spans="1:11" ht="33" customHeight="1">
      <c r="A33" s="93">
        <v>6</v>
      </c>
      <c r="B33" s="259" t="s">
        <v>115</v>
      </c>
      <c r="C33" s="260"/>
      <c r="D33" s="261"/>
      <c r="E33" s="259" t="s">
        <v>116</v>
      </c>
      <c r="F33" s="260"/>
      <c r="G33" s="261"/>
      <c r="H33" s="50"/>
      <c r="I33" s="30"/>
      <c r="J33" s="26"/>
      <c r="K33" s="26"/>
    </row>
    <row r="34" spans="1:11" ht="112.5" customHeight="1">
      <c r="A34" s="12">
        <v>6.1</v>
      </c>
      <c r="B34" s="175" t="s">
        <v>117</v>
      </c>
      <c r="C34" s="176"/>
      <c r="D34" s="177"/>
      <c r="E34" s="178" t="s">
        <v>118</v>
      </c>
      <c r="F34" s="179"/>
      <c r="G34" s="180"/>
      <c r="H34" s="46" t="s">
        <v>85</v>
      </c>
      <c r="I34" s="28"/>
      <c r="J34" s="27">
        <v>200</v>
      </c>
      <c r="K34" s="25">
        <f>J34*I34</f>
        <v>0</v>
      </c>
    </row>
    <row r="35" spans="1:11" ht="113.25" customHeight="1">
      <c r="A35" s="12">
        <v>6.2</v>
      </c>
      <c r="B35" s="175" t="s">
        <v>119</v>
      </c>
      <c r="C35" s="176"/>
      <c r="D35" s="177"/>
      <c r="E35" s="178" t="s">
        <v>120</v>
      </c>
      <c r="F35" s="179"/>
      <c r="G35" s="180"/>
      <c r="H35" s="48" t="s">
        <v>85</v>
      </c>
      <c r="I35" s="28"/>
      <c r="J35" s="27">
        <v>200</v>
      </c>
      <c r="K35" s="25">
        <f>J35*I35</f>
        <v>0</v>
      </c>
    </row>
    <row r="36" spans="1:11" ht="113.25" customHeight="1">
      <c r="A36" s="12">
        <v>6.3</v>
      </c>
      <c r="B36" s="196" t="s">
        <v>121</v>
      </c>
      <c r="C36" s="196"/>
      <c r="D36" s="196"/>
      <c r="E36" s="197" t="s">
        <v>122</v>
      </c>
      <c r="F36" s="197"/>
      <c r="G36" s="197"/>
      <c r="H36" s="48" t="s">
        <v>85</v>
      </c>
      <c r="I36" s="28"/>
      <c r="J36" s="27">
        <v>250</v>
      </c>
      <c r="K36" s="25">
        <f t="shared" ref="K36:K54" si="2">J36*I36</f>
        <v>0</v>
      </c>
    </row>
    <row r="37" spans="1:11" ht="113.25" customHeight="1">
      <c r="A37" s="12">
        <v>6.4</v>
      </c>
      <c r="B37" s="196" t="s">
        <v>123</v>
      </c>
      <c r="C37" s="196"/>
      <c r="D37" s="196"/>
      <c r="E37" s="197" t="s">
        <v>124</v>
      </c>
      <c r="F37" s="197"/>
      <c r="G37" s="197"/>
      <c r="H37" s="48" t="s">
        <v>85</v>
      </c>
      <c r="I37" s="28"/>
      <c r="J37" s="27">
        <v>210</v>
      </c>
      <c r="K37" s="25">
        <f t="shared" si="2"/>
        <v>0</v>
      </c>
    </row>
    <row r="38" spans="1:11" ht="113.25" customHeight="1">
      <c r="A38" s="12">
        <v>6.5</v>
      </c>
      <c r="B38" s="196" t="s">
        <v>125</v>
      </c>
      <c r="C38" s="196"/>
      <c r="D38" s="196"/>
      <c r="E38" s="197" t="s">
        <v>126</v>
      </c>
      <c r="F38" s="197"/>
      <c r="G38" s="197"/>
      <c r="H38" s="48" t="s">
        <v>72</v>
      </c>
      <c r="I38" s="28"/>
      <c r="J38" s="27">
        <v>15</v>
      </c>
      <c r="K38" s="25">
        <f t="shared" si="2"/>
        <v>0</v>
      </c>
    </row>
    <row r="39" spans="1:11" ht="87.75" customHeight="1">
      <c r="A39" s="12">
        <v>6.6</v>
      </c>
      <c r="B39" s="196" t="s">
        <v>127</v>
      </c>
      <c r="C39" s="196"/>
      <c r="D39" s="196"/>
      <c r="E39" s="197" t="s">
        <v>128</v>
      </c>
      <c r="F39" s="197"/>
      <c r="G39" s="197"/>
      <c r="H39" s="48" t="s">
        <v>85</v>
      </c>
      <c r="I39" s="28"/>
      <c r="J39" s="27">
        <v>30</v>
      </c>
      <c r="K39" s="25">
        <f t="shared" si="2"/>
        <v>0</v>
      </c>
    </row>
    <row r="40" spans="1:11" ht="113.25" customHeight="1">
      <c r="A40" s="12">
        <v>6.7</v>
      </c>
      <c r="B40" s="196" t="s">
        <v>129</v>
      </c>
      <c r="C40" s="196"/>
      <c r="D40" s="196"/>
      <c r="E40" s="197" t="s">
        <v>130</v>
      </c>
      <c r="F40" s="197"/>
      <c r="G40" s="197"/>
      <c r="H40" s="48" t="s">
        <v>72</v>
      </c>
      <c r="I40" s="28"/>
      <c r="J40" s="27">
        <v>20</v>
      </c>
      <c r="K40" s="25">
        <f t="shared" si="2"/>
        <v>0</v>
      </c>
    </row>
    <row r="41" spans="1:11" ht="137.1" customHeight="1">
      <c r="A41" s="12">
        <v>6.8</v>
      </c>
      <c r="B41" s="196" t="s">
        <v>131</v>
      </c>
      <c r="C41" s="196"/>
      <c r="D41" s="196"/>
      <c r="E41" s="197" t="s">
        <v>132</v>
      </c>
      <c r="F41" s="197"/>
      <c r="G41" s="197"/>
      <c r="H41" s="48" t="s">
        <v>85</v>
      </c>
      <c r="I41" s="28"/>
      <c r="J41" s="27">
        <v>175</v>
      </c>
      <c r="K41" s="25">
        <f t="shared" si="2"/>
        <v>0</v>
      </c>
    </row>
    <row r="42" spans="1:11" ht="72" customHeight="1">
      <c r="A42" s="12">
        <v>6.9</v>
      </c>
      <c r="B42" s="196" t="s">
        <v>133</v>
      </c>
      <c r="C42" s="196"/>
      <c r="D42" s="196"/>
      <c r="E42" s="197" t="s">
        <v>134</v>
      </c>
      <c r="F42" s="197"/>
      <c r="G42" s="197"/>
      <c r="H42" s="48" t="s">
        <v>85</v>
      </c>
      <c r="I42" s="28"/>
      <c r="J42" s="27">
        <v>35</v>
      </c>
      <c r="K42" s="25">
        <f t="shared" si="2"/>
        <v>0</v>
      </c>
    </row>
    <row r="43" spans="1:11" ht="75" customHeight="1">
      <c r="A43" s="40">
        <v>6.1</v>
      </c>
      <c r="B43" s="196" t="s">
        <v>135</v>
      </c>
      <c r="C43" s="196"/>
      <c r="D43" s="196"/>
      <c r="E43" s="197" t="s">
        <v>136</v>
      </c>
      <c r="F43" s="197"/>
      <c r="G43" s="197"/>
      <c r="H43" s="48" t="s">
        <v>85</v>
      </c>
      <c r="I43" s="28"/>
      <c r="J43" s="27">
        <v>20</v>
      </c>
      <c r="K43" s="25">
        <f t="shared" si="2"/>
        <v>0</v>
      </c>
    </row>
    <row r="44" spans="1:11" ht="57.75" customHeight="1">
      <c r="A44" s="40">
        <v>6.11</v>
      </c>
      <c r="B44" s="196" t="s">
        <v>137</v>
      </c>
      <c r="C44" s="196"/>
      <c r="D44" s="196"/>
      <c r="E44" s="197" t="s">
        <v>138</v>
      </c>
      <c r="F44" s="197"/>
      <c r="G44" s="197"/>
      <c r="H44" s="48" t="s">
        <v>85</v>
      </c>
      <c r="I44" s="28"/>
      <c r="J44" s="27">
        <v>120</v>
      </c>
      <c r="K44" s="25">
        <f t="shared" si="2"/>
        <v>0</v>
      </c>
    </row>
    <row r="45" spans="1:11" ht="111" customHeight="1">
      <c r="A45" s="40">
        <v>6.12</v>
      </c>
      <c r="B45" s="196" t="s">
        <v>139</v>
      </c>
      <c r="C45" s="196"/>
      <c r="D45" s="196"/>
      <c r="E45" s="197" t="s">
        <v>140</v>
      </c>
      <c r="F45" s="197"/>
      <c r="G45" s="197"/>
      <c r="H45" s="48" t="s">
        <v>85</v>
      </c>
      <c r="I45" s="28"/>
      <c r="J45" s="27">
        <v>90</v>
      </c>
      <c r="K45" s="25">
        <f t="shared" si="2"/>
        <v>0</v>
      </c>
    </row>
    <row r="46" spans="1:11" ht="106.35" customHeight="1">
      <c r="A46" s="40">
        <v>6.13</v>
      </c>
      <c r="B46" s="196" t="s">
        <v>141</v>
      </c>
      <c r="C46" s="196"/>
      <c r="D46" s="196"/>
      <c r="E46" s="197" t="s">
        <v>142</v>
      </c>
      <c r="F46" s="197"/>
      <c r="G46" s="197"/>
      <c r="H46" s="48" t="s">
        <v>85</v>
      </c>
      <c r="I46" s="28"/>
      <c r="J46" s="27">
        <v>90</v>
      </c>
      <c r="K46" s="25">
        <f t="shared" si="2"/>
        <v>0</v>
      </c>
    </row>
    <row r="47" spans="1:11" ht="97.35" customHeight="1">
      <c r="A47" s="40">
        <v>6.14</v>
      </c>
      <c r="B47" s="196" t="s">
        <v>143</v>
      </c>
      <c r="C47" s="196"/>
      <c r="D47" s="196"/>
      <c r="E47" s="212" t="s">
        <v>144</v>
      </c>
      <c r="F47" s="212"/>
      <c r="G47" s="212"/>
      <c r="H47" s="48" t="s">
        <v>85</v>
      </c>
      <c r="I47" s="28"/>
      <c r="J47" s="27">
        <v>220</v>
      </c>
      <c r="K47" s="25">
        <f t="shared" si="2"/>
        <v>0</v>
      </c>
    </row>
    <row r="48" spans="1:11" ht="113.45" customHeight="1">
      <c r="A48" s="40">
        <v>6.15</v>
      </c>
      <c r="B48" s="196" t="s">
        <v>145</v>
      </c>
      <c r="C48" s="196"/>
      <c r="D48" s="196"/>
      <c r="E48" s="197" t="s">
        <v>146</v>
      </c>
      <c r="F48" s="197"/>
      <c r="G48" s="197"/>
      <c r="H48" s="48" t="s">
        <v>85</v>
      </c>
      <c r="I48" s="28"/>
      <c r="J48" s="27">
        <v>120</v>
      </c>
      <c r="K48" s="25">
        <f t="shared" si="2"/>
        <v>0</v>
      </c>
    </row>
    <row r="49" spans="1:11" ht="97.5" customHeight="1">
      <c r="A49" s="40">
        <v>6.16</v>
      </c>
      <c r="B49" s="196" t="s">
        <v>147</v>
      </c>
      <c r="C49" s="196"/>
      <c r="D49" s="196"/>
      <c r="E49" s="212" t="s">
        <v>148</v>
      </c>
      <c r="F49" s="212"/>
      <c r="G49" s="212"/>
      <c r="H49" s="48" t="s">
        <v>85</v>
      </c>
      <c r="I49" s="28"/>
      <c r="J49" s="27">
        <v>175</v>
      </c>
      <c r="K49" s="25">
        <f t="shared" si="2"/>
        <v>0</v>
      </c>
    </row>
    <row r="50" spans="1:11" ht="110.1" customHeight="1">
      <c r="A50" s="40">
        <v>6.17</v>
      </c>
      <c r="B50" s="196" t="s">
        <v>149</v>
      </c>
      <c r="C50" s="196"/>
      <c r="D50" s="196"/>
      <c r="E50" s="197" t="s">
        <v>150</v>
      </c>
      <c r="F50" s="197"/>
      <c r="G50" s="197"/>
      <c r="H50" s="48" t="s">
        <v>85</v>
      </c>
      <c r="I50" s="28"/>
      <c r="J50" s="27">
        <v>185</v>
      </c>
      <c r="K50" s="25">
        <f t="shared" si="2"/>
        <v>0</v>
      </c>
    </row>
    <row r="51" spans="1:11" ht="138.6" customHeight="1">
      <c r="A51" s="40">
        <v>6.1800000000000104</v>
      </c>
      <c r="B51" s="196" t="s">
        <v>151</v>
      </c>
      <c r="C51" s="196"/>
      <c r="D51" s="196"/>
      <c r="E51" s="197" t="s">
        <v>152</v>
      </c>
      <c r="F51" s="197"/>
      <c r="G51" s="197"/>
      <c r="H51" s="48" t="s">
        <v>153</v>
      </c>
      <c r="I51" s="28"/>
      <c r="J51" s="27">
        <v>120</v>
      </c>
      <c r="K51" s="25">
        <f t="shared" si="2"/>
        <v>0</v>
      </c>
    </row>
    <row r="52" spans="1:11" ht="31.5" customHeight="1">
      <c r="A52" s="94">
        <v>7</v>
      </c>
      <c r="B52" s="248" t="s">
        <v>154</v>
      </c>
      <c r="C52" s="249"/>
      <c r="D52" s="250"/>
      <c r="E52" s="251" t="s">
        <v>155</v>
      </c>
      <c r="F52" s="251"/>
      <c r="G52" s="251"/>
      <c r="H52" s="51"/>
      <c r="I52" s="32"/>
      <c r="J52" s="32"/>
      <c r="K52" s="33"/>
    </row>
    <row r="53" spans="1:11" ht="113.25" customHeight="1">
      <c r="A53" s="14">
        <v>7.1</v>
      </c>
      <c r="B53" s="196" t="s">
        <v>156</v>
      </c>
      <c r="C53" s="196"/>
      <c r="D53" s="196"/>
      <c r="E53" s="197" t="s">
        <v>157</v>
      </c>
      <c r="F53" s="197"/>
      <c r="G53" s="197"/>
      <c r="H53" s="48"/>
      <c r="I53" s="28"/>
      <c r="J53" s="27">
        <v>25</v>
      </c>
      <c r="K53" s="25">
        <f t="shared" si="2"/>
        <v>0</v>
      </c>
    </row>
    <row r="54" spans="1:11" ht="113.25" customHeight="1">
      <c r="A54" s="14">
        <v>7.2</v>
      </c>
      <c r="B54" s="196" t="s">
        <v>158</v>
      </c>
      <c r="C54" s="196"/>
      <c r="D54" s="196"/>
      <c r="E54" s="212" t="s">
        <v>159</v>
      </c>
      <c r="F54" s="212"/>
      <c r="G54" s="212"/>
      <c r="H54" s="48"/>
      <c r="I54" s="28"/>
      <c r="J54" s="27">
        <v>25</v>
      </c>
      <c r="K54" s="25">
        <f t="shared" si="2"/>
        <v>0</v>
      </c>
    </row>
    <row r="55" spans="1:11" ht="31.5" customHeight="1" thickBot="1">
      <c r="A55" s="94">
        <v>8</v>
      </c>
      <c r="B55" s="248" t="s">
        <v>160</v>
      </c>
      <c r="C55" s="249"/>
      <c r="D55" s="250"/>
      <c r="E55" s="251" t="s">
        <v>161</v>
      </c>
      <c r="F55" s="251"/>
      <c r="G55" s="251"/>
      <c r="H55" s="51"/>
      <c r="I55" s="32"/>
      <c r="J55" s="32"/>
      <c r="K55" s="33"/>
    </row>
    <row r="56" spans="1:11" ht="127.5" customHeight="1" thickBot="1">
      <c r="A56" s="42">
        <v>8.1</v>
      </c>
      <c r="B56" s="252" t="s">
        <v>162</v>
      </c>
      <c r="C56" s="253"/>
      <c r="D56" s="254"/>
      <c r="E56" s="255" t="s">
        <v>163</v>
      </c>
      <c r="F56" s="256"/>
      <c r="G56" s="257"/>
      <c r="H56" s="52" t="s">
        <v>85</v>
      </c>
      <c r="I56" s="43"/>
      <c r="J56" s="44">
        <v>50</v>
      </c>
      <c r="K56" s="45">
        <f t="shared" ref="K56:K67" si="3">I56*J56</f>
        <v>0</v>
      </c>
    </row>
    <row r="57" spans="1:11" ht="124.5" customHeight="1" thickBot="1">
      <c r="A57" s="14">
        <v>8.1999999999999993</v>
      </c>
      <c r="B57" s="220" t="s">
        <v>164</v>
      </c>
      <c r="C57" s="220"/>
      <c r="D57" s="220"/>
      <c r="E57" s="221" t="s">
        <v>165</v>
      </c>
      <c r="F57" s="221"/>
      <c r="G57" s="221"/>
      <c r="H57" s="48" t="s">
        <v>85</v>
      </c>
      <c r="I57" s="43"/>
      <c r="J57" s="44">
        <v>10</v>
      </c>
      <c r="K57" s="45">
        <f t="shared" si="3"/>
        <v>0</v>
      </c>
    </row>
    <row r="58" spans="1:11" ht="120" customHeight="1">
      <c r="A58" s="42">
        <v>8.3000000000000007</v>
      </c>
      <c r="B58" s="224" t="s">
        <v>164</v>
      </c>
      <c r="C58" s="224"/>
      <c r="D58" s="224"/>
      <c r="E58" s="225" t="s">
        <v>166</v>
      </c>
      <c r="F58" s="225"/>
      <c r="G58" s="225"/>
      <c r="H58" s="49" t="s">
        <v>85</v>
      </c>
      <c r="I58" s="43"/>
      <c r="J58" s="44">
        <v>10</v>
      </c>
      <c r="K58" s="45">
        <f t="shared" si="3"/>
        <v>0</v>
      </c>
    </row>
    <row r="59" spans="1:11" ht="150" customHeight="1" thickBot="1">
      <c r="A59" s="14">
        <v>8.4</v>
      </c>
      <c r="B59" s="220" t="s">
        <v>167</v>
      </c>
      <c r="C59" s="220"/>
      <c r="D59" s="220"/>
      <c r="E59" s="221" t="s">
        <v>168</v>
      </c>
      <c r="F59" s="221"/>
      <c r="G59" s="221"/>
      <c r="H59" s="48" t="s">
        <v>85</v>
      </c>
      <c r="I59" s="28"/>
      <c r="J59" s="27">
        <v>30</v>
      </c>
      <c r="K59" s="45">
        <f t="shared" si="3"/>
        <v>0</v>
      </c>
    </row>
    <row r="60" spans="1:11" ht="148.5" customHeight="1">
      <c r="A60" s="42">
        <v>8.5</v>
      </c>
      <c r="B60" s="220" t="s">
        <v>169</v>
      </c>
      <c r="C60" s="220"/>
      <c r="D60" s="220"/>
      <c r="E60" s="221" t="s">
        <v>170</v>
      </c>
      <c r="F60" s="221"/>
      <c r="G60" s="221"/>
      <c r="H60" s="48" t="s">
        <v>85</v>
      </c>
      <c r="I60" s="28"/>
      <c r="J60" s="27">
        <v>45</v>
      </c>
      <c r="K60" s="25">
        <f t="shared" si="3"/>
        <v>0</v>
      </c>
    </row>
    <row r="61" spans="1:11" ht="172.5" customHeight="1" thickBot="1">
      <c r="A61" s="14">
        <v>8.6</v>
      </c>
      <c r="B61" s="220" t="s">
        <v>171</v>
      </c>
      <c r="C61" s="220"/>
      <c r="D61" s="220"/>
      <c r="E61" s="221" t="s">
        <v>172</v>
      </c>
      <c r="F61" s="221"/>
      <c r="G61" s="221"/>
      <c r="H61" s="48" t="s">
        <v>85</v>
      </c>
      <c r="I61" s="28"/>
      <c r="J61" s="27">
        <v>60</v>
      </c>
      <c r="K61" s="25">
        <f t="shared" si="3"/>
        <v>0</v>
      </c>
    </row>
    <row r="62" spans="1:11" ht="150" customHeight="1">
      <c r="A62" s="42">
        <v>8.6999999999999993</v>
      </c>
      <c r="B62" s="220" t="s">
        <v>173</v>
      </c>
      <c r="C62" s="220"/>
      <c r="D62" s="220"/>
      <c r="E62" s="221" t="s">
        <v>174</v>
      </c>
      <c r="F62" s="221"/>
      <c r="G62" s="221"/>
      <c r="H62" s="48" t="s">
        <v>85</v>
      </c>
      <c r="I62" s="28"/>
      <c r="J62" s="27">
        <v>50</v>
      </c>
      <c r="K62" s="25">
        <f t="shared" si="3"/>
        <v>0</v>
      </c>
    </row>
    <row r="63" spans="1:11" ht="195.75" customHeight="1" thickBot="1">
      <c r="A63" s="14">
        <v>8.8000000000000007</v>
      </c>
      <c r="B63" s="220" t="s">
        <v>175</v>
      </c>
      <c r="C63" s="220"/>
      <c r="D63" s="220"/>
      <c r="E63" s="221" t="s">
        <v>176</v>
      </c>
      <c r="F63" s="221"/>
      <c r="G63" s="221"/>
      <c r="H63" s="48" t="s">
        <v>85</v>
      </c>
      <c r="I63" s="28"/>
      <c r="J63" s="27">
        <v>75</v>
      </c>
      <c r="K63" s="25">
        <f t="shared" si="3"/>
        <v>0</v>
      </c>
    </row>
    <row r="64" spans="1:11" ht="150" customHeight="1">
      <c r="A64" s="42">
        <v>8.9</v>
      </c>
      <c r="B64" s="220" t="s">
        <v>177</v>
      </c>
      <c r="C64" s="220"/>
      <c r="D64" s="220"/>
      <c r="E64" s="221" t="s">
        <v>178</v>
      </c>
      <c r="F64" s="221"/>
      <c r="G64" s="221"/>
      <c r="H64" s="48" t="s">
        <v>72</v>
      </c>
      <c r="I64" s="28"/>
      <c r="J64" s="27">
        <v>5</v>
      </c>
      <c r="K64" s="25">
        <f t="shared" si="3"/>
        <v>0</v>
      </c>
    </row>
    <row r="65" spans="1:11" ht="129" hidden="1" customHeight="1">
      <c r="A65" s="40">
        <v>8.1</v>
      </c>
      <c r="B65" s="220" t="s">
        <v>179</v>
      </c>
      <c r="C65" s="220"/>
      <c r="D65" s="220"/>
      <c r="E65" s="221" t="s">
        <v>180</v>
      </c>
      <c r="F65" s="221"/>
      <c r="G65" s="221"/>
      <c r="H65" s="48" t="s">
        <v>72</v>
      </c>
      <c r="I65" s="28">
        <v>0</v>
      </c>
      <c r="J65" s="27">
        <v>4</v>
      </c>
      <c r="K65" s="25">
        <f t="shared" si="3"/>
        <v>0</v>
      </c>
    </row>
    <row r="66" spans="1:11" ht="121.5" hidden="1" customHeight="1">
      <c r="A66" s="40">
        <v>8.11</v>
      </c>
      <c r="B66" s="220" t="s">
        <v>181</v>
      </c>
      <c r="C66" s="220"/>
      <c r="D66" s="220"/>
      <c r="E66" s="221" t="s">
        <v>182</v>
      </c>
      <c r="F66" s="221"/>
      <c r="G66" s="221"/>
      <c r="H66" s="48" t="s">
        <v>72</v>
      </c>
      <c r="I66" s="28">
        <v>0</v>
      </c>
      <c r="J66" s="27">
        <v>6</v>
      </c>
      <c r="K66" s="25">
        <f t="shared" si="3"/>
        <v>0</v>
      </c>
    </row>
    <row r="67" spans="1:11" ht="121.5" hidden="1" customHeight="1">
      <c r="A67" s="40">
        <v>8.1199999999999992</v>
      </c>
      <c r="B67" s="220" t="s">
        <v>183</v>
      </c>
      <c r="C67" s="220"/>
      <c r="D67" s="220"/>
      <c r="E67" s="221" t="s">
        <v>184</v>
      </c>
      <c r="F67" s="221"/>
      <c r="G67" s="221"/>
      <c r="H67" s="48" t="s">
        <v>72</v>
      </c>
      <c r="I67" s="28">
        <v>0</v>
      </c>
      <c r="J67" s="27">
        <v>8</v>
      </c>
      <c r="K67" s="25">
        <f t="shared" si="3"/>
        <v>0</v>
      </c>
    </row>
    <row r="68" spans="1:11" ht="16.5" thickBot="1">
      <c r="A68" s="222"/>
      <c r="B68" s="223"/>
      <c r="C68" s="223"/>
      <c r="D68" s="223"/>
      <c r="E68" s="223"/>
      <c r="F68" s="223"/>
      <c r="G68" s="223"/>
      <c r="H68" s="223"/>
      <c r="I68" s="223"/>
      <c r="J68" s="223"/>
      <c r="K68" s="223"/>
    </row>
    <row r="69" spans="1:11" ht="28.5" customHeight="1" thickBot="1">
      <c r="A69" s="17" t="s">
        <v>185</v>
      </c>
      <c r="B69" s="6"/>
      <c r="C69" s="6"/>
      <c r="D69" s="6"/>
      <c r="E69" s="6"/>
      <c r="F69" s="6"/>
      <c r="G69" s="6"/>
      <c r="H69" s="75"/>
      <c r="I69" s="75"/>
      <c r="J69" s="75"/>
      <c r="K69" s="75">
        <f>SUM(K8:K67)</f>
        <v>760</v>
      </c>
    </row>
  </sheetData>
  <mergeCells count="135">
    <mergeCell ref="I4:K4"/>
    <mergeCell ref="B6:D6"/>
    <mergeCell ref="E6:G6"/>
    <mergeCell ref="A1:K1"/>
    <mergeCell ref="A2:K2"/>
    <mergeCell ref="A3:B3"/>
    <mergeCell ref="C3:D3"/>
    <mergeCell ref="F3:G3"/>
    <mergeCell ref="I3:K3"/>
    <mergeCell ref="B7:D7"/>
    <mergeCell ref="E7:G7"/>
    <mergeCell ref="B8:D8"/>
    <mergeCell ref="E8:G8"/>
    <mergeCell ref="B9:D9"/>
    <mergeCell ref="E9:G9"/>
    <mergeCell ref="A4:B4"/>
    <mergeCell ref="C4:D4"/>
    <mergeCell ref="F4:G4"/>
    <mergeCell ref="B13:D13"/>
    <mergeCell ref="E13:G13"/>
    <mergeCell ref="B14:D14"/>
    <mergeCell ref="E14:G14"/>
    <mergeCell ref="B15:D15"/>
    <mergeCell ref="E15:G15"/>
    <mergeCell ref="B10:D10"/>
    <mergeCell ref="E10:G10"/>
    <mergeCell ref="B11:D11"/>
    <mergeCell ref="E11:G11"/>
    <mergeCell ref="B12:D12"/>
    <mergeCell ref="E12:G12"/>
    <mergeCell ref="B19:D19"/>
    <mergeCell ref="E19:G19"/>
    <mergeCell ref="B20:D20"/>
    <mergeCell ref="E20:G20"/>
    <mergeCell ref="B21:D21"/>
    <mergeCell ref="E21:G21"/>
    <mergeCell ref="B16:D16"/>
    <mergeCell ref="E16:G16"/>
    <mergeCell ref="B17:D17"/>
    <mergeCell ref="E17:G17"/>
    <mergeCell ref="B18:D18"/>
    <mergeCell ref="E18:G18"/>
    <mergeCell ref="B25:D25"/>
    <mergeCell ref="E25:G25"/>
    <mergeCell ref="B26:D26"/>
    <mergeCell ref="E26:G26"/>
    <mergeCell ref="B27:D27"/>
    <mergeCell ref="E27:G27"/>
    <mergeCell ref="B22:D22"/>
    <mergeCell ref="E22:G22"/>
    <mergeCell ref="B23:D23"/>
    <mergeCell ref="E23:G23"/>
    <mergeCell ref="B24:D24"/>
    <mergeCell ref="E24:G24"/>
    <mergeCell ref="B31:D31"/>
    <mergeCell ref="E31:G31"/>
    <mergeCell ref="B32:D32"/>
    <mergeCell ref="E32:G32"/>
    <mergeCell ref="B33:D33"/>
    <mergeCell ref="E33:G33"/>
    <mergeCell ref="B28:D28"/>
    <mergeCell ref="E28:G28"/>
    <mergeCell ref="B29:D29"/>
    <mergeCell ref="E29:G29"/>
    <mergeCell ref="B30:D30"/>
    <mergeCell ref="E30:G30"/>
    <mergeCell ref="B37:D37"/>
    <mergeCell ref="E37:G37"/>
    <mergeCell ref="B38:D38"/>
    <mergeCell ref="E38:G38"/>
    <mergeCell ref="B39:D39"/>
    <mergeCell ref="E39:G39"/>
    <mergeCell ref="B34:D34"/>
    <mergeCell ref="E34:G34"/>
    <mergeCell ref="B35:D35"/>
    <mergeCell ref="E35:G35"/>
    <mergeCell ref="B36:D36"/>
    <mergeCell ref="E36:G36"/>
    <mergeCell ref="B43:D43"/>
    <mergeCell ref="E43:G43"/>
    <mergeCell ref="B44:D44"/>
    <mergeCell ref="E44:G44"/>
    <mergeCell ref="B45:D45"/>
    <mergeCell ref="E45:G45"/>
    <mergeCell ref="B40:D40"/>
    <mergeCell ref="E40:G40"/>
    <mergeCell ref="B41:D41"/>
    <mergeCell ref="E41:G41"/>
    <mergeCell ref="B42:D42"/>
    <mergeCell ref="E42:G42"/>
    <mergeCell ref="B49:D49"/>
    <mergeCell ref="E49:G49"/>
    <mergeCell ref="B50:D50"/>
    <mergeCell ref="E50:G50"/>
    <mergeCell ref="B51:D51"/>
    <mergeCell ref="E51:G51"/>
    <mergeCell ref="B46:D46"/>
    <mergeCell ref="E46:G46"/>
    <mergeCell ref="B47:D47"/>
    <mergeCell ref="E47:G47"/>
    <mergeCell ref="B48:D48"/>
    <mergeCell ref="E48:G48"/>
    <mergeCell ref="B55:D55"/>
    <mergeCell ref="E55:G55"/>
    <mergeCell ref="B56:D56"/>
    <mergeCell ref="E56:G56"/>
    <mergeCell ref="B57:D57"/>
    <mergeCell ref="E57:G57"/>
    <mergeCell ref="B52:D52"/>
    <mergeCell ref="E52:G52"/>
    <mergeCell ref="B53:D53"/>
    <mergeCell ref="E53:G53"/>
    <mergeCell ref="B54:D54"/>
    <mergeCell ref="E54:G54"/>
    <mergeCell ref="B61:D61"/>
    <mergeCell ref="E61:G61"/>
    <mergeCell ref="B62:D62"/>
    <mergeCell ref="E62:G62"/>
    <mergeCell ref="B63:D63"/>
    <mergeCell ref="E63:G63"/>
    <mergeCell ref="B58:D58"/>
    <mergeCell ref="E58:G58"/>
    <mergeCell ref="B59:D59"/>
    <mergeCell ref="E59:G59"/>
    <mergeCell ref="B60:D60"/>
    <mergeCell ref="E60:G60"/>
    <mergeCell ref="B67:D67"/>
    <mergeCell ref="E67:G67"/>
    <mergeCell ref="A68:K68"/>
    <mergeCell ref="B64:D64"/>
    <mergeCell ref="E64:G64"/>
    <mergeCell ref="B65:D65"/>
    <mergeCell ref="E65:G65"/>
    <mergeCell ref="B66:D66"/>
    <mergeCell ref="E66:G66"/>
  </mergeCells>
  <printOptions horizontalCentered="1" verticalCentered="1"/>
  <pageMargins left="0" right="0" top="0" bottom="0" header="0" footer="0"/>
  <pageSetup scale="70"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64">
    <tabColor theme="7"/>
  </sheetPr>
  <dimension ref="A1:K69"/>
  <sheetViews>
    <sheetView view="pageBreakPreview" zoomScale="80" zoomScaleNormal="50" zoomScaleSheetLayoutView="80" workbookViewId="0">
      <selection activeCell="E26" sqref="E26:G26"/>
    </sheetView>
  </sheetViews>
  <sheetFormatPr defaultRowHeight="21"/>
  <cols>
    <col min="1" max="1" width="6.42578125" style="18" customWidth="1"/>
    <col min="2" max="2" width="18.85546875" style="1" customWidth="1"/>
    <col min="3" max="3" width="11.85546875" style="1" customWidth="1"/>
    <col min="4" max="4" width="21.5703125" style="1" customWidth="1"/>
    <col min="5" max="5" width="19.42578125" style="1" customWidth="1"/>
    <col min="6" max="6" width="12.85546875" style="1" customWidth="1"/>
    <col min="7" max="7" width="10.5703125" style="1" customWidth="1"/>
    <col min="8" max="8" width="12" style="7" customWidth="1"/>
    <col min="9" max="9" width="10.85546875" style="1" customWidth="1"/>
    <col min="10" max="10" width="10.42578125" style="1" customWidth="1"/>
    <col min="11" max="11" width="13.42578125" style="1" customWidth="1"/>
  </cols>
  <sheetData>
    <row r="1" spans="1:11" ht="79.5" customHeight="1">
      <c r="A1" s="165" t="s">
        <v>0</v>
      </c>
      <c r="B1" s="165"/>
      <c r="C1" s="165"/>
      <c r="D1" s="165"/>
      <c r="E1" s="165"/>
      <c r="F1" s="165"/>
      <c r="G1" s="165"/>
      <c r="H1" s="165"/>
      <c r="I1" s="165"/>
      <c r="J1" s="165"/>
      <c r="K1" s="165"/>
    </row>
    <row r="2" spans="1:11" ht="33.75" customHeight="1">
      <c r="A2" s="166" t="s">
        <v>41</v>
      </c>
      <c r="B2" s="166"/>
      <c r="C2" s="166"/>
      <c r="D2" s="166"/>
      <c r="E2" s="166"/>
      <c r="F2" s="166"/>
      <c r="G2" s="166"/>
      <c r="H2" s="166"/>
      <c r="I2" s="166"/>
      <c r="J2" s="166"/>
      <c r="K2" s="166"/>
    </row>
    <row r="3" spans="1:11" ht="34.5" customHeight="1">
      <c r="A3" s="264" t="s">
        <v>213</v>
      </c>
      <c r="B3" s="265"/>
      <c r="C3" s="266" t="s">
        <v>38</v>
      </c>
      <c r="D3" s="267"/>
      <c r="E3" s="37" t="s">
        <v>44</v>
      </c>
      <c r="F3" s="266" t="s">
        <v>45</v>
      </c>
      <c r="G3" s="270"/>
      <c r="H3" s="35" t="s">
        <v>46</v>
      </c>
      <c r="I3" s="266" t="s">
        <v>222</v>
      </c>
      <c r="J3" s="270"/>
      <c r="K3" s="267"/>
    </row>
    <row r="4" spans="1:11" ht="39.75" customHeight="1">
      <c r="A4" s="264" t="s">
        <v>215</v>
      </c>
      <c r="B4" s="265"/>
      <c r="C4" s="266">
        <v>134</v>
      </c>
      <c r="D4" s="267"/>
      <c r="E4" s="38" t="s">
        <v>49</v>
      </c>
      <c r="F4" s="273" t="s">
        <v>50</v>
      </c>
      <c r="G4" s="274"/>
      <c r="H4" s="36" t="s">
        <v>216</v>
      </c>
      <c r="I4" s="266">
        <v>29</v>
      </c>
      <c r="J4" s="270"/>
      <c r="K4" s="267"/>
    </row>
    <row r="5" spans="1:11" ht="23.25">
      <c r="A5" s="10"/>
      <c r="B5" s="4"/>
      <c r="C5" s="4"/>
      <c r="D5" s="4"/>
      <c r="E5" s="4"/>
      <c r="F5"/>
      <c r="G5"/>
      <c r="H5" s="8"/>
      <c r="I5" s="5"/>
      <c r="J5" s="2"/>
    </row>
    <row r="6" spans="1:11" ht="31.5" customHeight="1">
      <c r="A6" s="11" t="s">
        <v>52</v>
      </c>
      <c r="B6" s="161" t="s">
        <v>53</v>
      </c>
      <c r="C6" s="162"/>
      <c r="D6" s="163"/>
      <c r="E6" s="164" t="s">
        <v>54</v>
      </c>
      <c r="F6" s="164"/>
      <c r="G6" s="164"/>
      <c r="H6" s="24" t="s">
        <v>55</v>
      </c>
      <c r="I6" s="24" t="s">
        <v>56</v>
      </c>
      <c r="J6" s="24" t="s">
        <v>57</v>
      </c>
      <c r="K6" s="24" t="s">
        <v>58</v>
      </c>
    </row>
    <row r="7" spans="1:11" ht="30" customHeight="1">
      <c r="A7" s="13">
        <v>1</v>
      </c>
      <c r="B7" s="174" t="s">
        <v>59</v>
      </c>
      <c r="C7" s="174"/>
      <c r="D7" s="174"/>
      <c r="E7" s="174" t="s">
        <v>60</v>
      </c>
      <c r="F7" s="174"/>
      <c r="G7" s="174"/>
      <c r="H7" s="9"/>
      <c r="I7" s="3"/>
      <c r="J7" s="3"/>
      <c r="K7" s="3"/>
    </row>
    <row r="8" spans="1:11" ht="116.25" customHeight="1">
      <c r="A8" s="12">
        <v>1.1000000000000001</v>
      </c>
      <c r="B8" s="175" t="s">
        <v>61</v>
      </c>
      <c r="C8" s="176"/>
      <c r="D8" s="177"/>
      <c r="E8" s="178" t="s">
        <v>62</v>
      </c>
      <c r="F8" s="179"/>
      <c r="G8" s="180"/>
      <c r="H8" s="46" t="s">
        <v>63</v>
      </c>
      <c r="I8" s="28"/>
      <c r="J8" s="27">
        <v>15</v>
      </c>
      <c r="K8" s="25">
        <f>J8*I8</f>
        <v>0</v>
      </c>
    </row>
    <row r="9" spans="1:11" ht="126.75" customHeight="1">
      <c r="A9" s="12">
        <v>1.2</v>
      </c>
      <c r="B9" s="196" t="s">
        <v>64</v>
      </c>
      <c r="C9" s="196"/>
      <c r="D9" s="196"/>
      <c r="E9" s="197" t="s">
        <v>65</v>
      </c>
      <c r="F9" s="197"/>
      <c r="G9" s="197"/>
      <c r="H9" s="46" t="s">
        <v>63</v>
      </c>
      <c r="I9" s="28"/>
      <c r="J9" s="27">
        <v>15</v>
      </c>
      <c r="K9" s="25">
        <f>J9*I9</f>
        <v>0</v>
      </c>
    </row>
    <row r="10" spans="1:11" ht="25.5" customHeight="1">
      <c r="A10" s="90">
        <v>2</v>
      </c>
      <c r="B10" s="262" t="s">
        <v>66</v>
      </c>
      <c r="C10" s="262"/>
      <c r="D10" s="262"/>
      <c r="E10" s="262" t="s">
        <v>67</v>
      </c>
      <c r="F10" s="262"/>
      <c r="G10" s="262"/>
      <c r="H10" s="47"/>
      <c r="I10" s="9"/>
      <c r="J10" s="26"/>
      <c r="K10" s="26"/>
    </row>
    <row r="11" spans="1:11" ht="101.25" customHeight="1">
      <c r="A11" s="12">
        <v>2.1</v>
      </c>
      <c r="B11" s="175" t="s">
        <v>68</v>
      </c>
      <c r="C11" s="176"/>
      <c r="D11" s="177"/>
      <c r="E11" s="178" t="s">
        <v>69</v>
      </c>
      <c r="F11" s="179"/>
      <c r="G11" s="180"/>
      <c r="H11" s="46" t="s">
        <v>63</v>
      </c>
      <c r="I11" s="28">
        <v>20</v>
      </c>
      <c r="J11" s="27">
        <v>4</v>
      </c>
      <c r="K11" s="25">
        <f t="shared" ref="K11:K16" si="0">J11*I11</f>
        <v>80</v>
      </c>
    </row>
    <row r="12" spans="1:11" ht="104.25" customHeight="1">
      <c r="A12" s="14">
        <v>2.2000000000000002</v>
      </c>
      <c r="B12" s="175" t="s">
        <v>70</v>
      </c>
      <c r="C12" s="176"/>
      <c r="D12" s="177"/>
      <c r="E12" s="178" t="s">
        <v>71</v>
      </c>
      <c r="F12" s="179"/>
      <c r="G12" s="180"/>
      <c r="H12" s="48" t="s">
        <v>72</v>
      </c>
      <c r="I12" s="28"/>
      <c r="J12" s="27">
        <v>8</v>
      </c>
      <c r="K12" s="25">
        <f t="shared" si="0"/>
        <v>0</v>
      </c>
    </row>
    <row r="13" spans="1:11" ht="93" customHeight="1">
      <c r="A13" s="14">
        <v>2.2999999999999998</v>
      </c>
      <c r="B13" s="175" t="s">
        <v>73</v>
      </c>
      <c r="C13" s="176"/>
      <c r="D13" s="177"/>
      <c r="E13" s="178" t="s">
        <v>74</v>
      </c>
      <c r="F13" s="179"/>
      <c r="G13" s="180"/>
      <c r="H13" s="48" t="s">
        <v>72</v>
      </c>
      <c r="I13" s="28">
        <v>35</v>
      </c>
      <c r="J13" s="27">
        <v>11</v>
      </c>
      <c r="K13" s="25">
        <f t="shared" si="0"/>
        <v>385</v>
      </c>
    </row>
    <row r="14" spans="1:11" ht="157.5" customHeight="1">
      <c r="A14" s="14">
        <v>2.4</v>
      </c>
      <c r="B14" s="175" t="s">
        <v>75</v>
      </c>
      <c r="C14" s="176"/>
      <c r="D14" s="177"/>
      <c r="E14" s="178" t="s">
        <v>76</v>
      </c>
      <c r="F14" s="179"/>
      <c r="G14" s="180"/>
      <c r="H14" s="46" t="s">
        <v>63</v>
      </c>
      <c r="I14" s="28">
        <v>24</v>
      </c>
      <c r="J14" s="27">
        <v>15</v>
      </c>
      <c r="K14" s="25">
        <f t="shared" si="0"/>
        <v>360</v>
      </c>
    </row>
    <row r="15" spans="1:11" ht="84" customHeight="1">
      <c r="A15" s="12">
        <v>2.5</v>
      </c>
      <c r="B15" s="175" t="s">
        <v>77</v>
      </c>
      <c r="C15" s="176"/>
      <c r="D15" s="177"/>
      <c r="E15" s="178" t="s">
        <v>78</v>
      </c>
      <c r="F15" s="179"/>
      <c r="G15" s="180"/>
      <c r="H15" s="46" t="s">
        <v>63</v>
      </c>
      <c r="I15" s="28"/>
      <c r="J15" s="27">
        <v>18</v>
      </c>
      <c r="K15" s="25">
        <f t="shared" si="0"/>
        <v>0</v>
      </c>
    </row>
    <row r="16" spans="1:11" ht="131.44999999999999" customHeight="1">
      <c r="A16" s="14">
        <v>2.6</v>
      </c>
      <c r="B16" s="175" t="s">
        <v>79</v>
      </c>
      <c r="C16" s="176"/>
      <c r="D16" s="177"/>
      <c r="E16" s="178" t="s">
        <v>80</v>
      </c>
      <c r="F16" s="179"/>
      <c r="G16" s="180"/>
      <c r="H16" s="46" t="s">
        <v>63</v>
      </c>
      <c r="I16" s="28"/>
      <c r="J16" s="27">
        <v>10</v>
      </c>
      <c r="K16" s="25">
        <f t="shared" si="0"/>
        <v>0</v>
      </c>
    </row>
    <row r="17" spans="1:11" ht="30" customHeight="1">
      <c r="A17" s="91">
        <v>3</v>
      </c>
      <c r="B17" s="263" t="s">
        <v>81</v>
      </c>
      <c r="C17" s="263"/>
      <c r="D17" s="263"/>
      <c r="E17" s="262" t="s">
        <v>82</v>
      </c>
      <c r="F17" s="262"/>
      <c r="G17" s="262"/>
      <c r="H17" s="47"/>
      <c r="I17" s="29"/>
      <c r="J17" s="26"/>
      <c r="K17" s="26"/>
    </row>
    <row r="18" spans="1:11" ht="90" customHeight="1">
      <c r="A18" s="12">
        <v>3.1</v>
      </c>
      <c r="B18" s="175" t="s">
        <v>83</v>
      </c>
      <c r="C18" s="176"/>
      <c r="D18" s="177"/>
      <c r="E18" s="178" t="s">
        <v>84</v>
      </c>
      <c r="F18" s="179"/>
      <c r="G18" s="180"/>
      <c r="H18" s="46" t="s">
        <v>85</v>
      </c>
      <c r="I18" s="28"/>
      <c r="J18" s="27">
        <v>50</v>
      </c>
      <c r="K18" s="25">
        <f t="shared" ref="K18:K23" si="1">J18*I18</f>
        <v>0</v>
      </c>
    </row>
    <row r="19" spans="1:11" ht="108.6" customHeight="1">
      <c r="A19" s="12">
        <v>3.2</v>
      </c>
      <c r="B19" s="175" t="s">
        <v>86</v>
      </c>
      <c r="C19" s="176"/>
      <c r="D19" s="177"/>
      <c r="E19" s="178" t="s">
        <v>87</v>
      </c>
      <c r="F19" s="179"/>
      <c r="G19" s="180"/>
      <c r="H19" s="46" t="s">
        <v>63</v>
      </c>
      <c r="I19" s="28"/>
      <c r="J19" s="27">
        <v>10</v>
      </c>
      <c r="K19" s="25">
        <f t="shared" si="1"/>
        <v>0</v>
      </c>
    </row>
    <row r="20" spans="1:11" ht="116.1" customHeight="1">
      <c r="A20" s="12">
        <v>3.3</v>
      </c>
      <c r="B20" s="175" t="s">
        <v>88</v>
      </c>
      <c r="C20" s="176"/>
      <c r="D20" s="177"/>
      <c r="E20" s="178" t="s">
        <v>89</v>
      </c>
      <c r="F20" s="179"/>
      <c r="G20" s="180"/>
      <c r="H20" s="46" t="s">
        <v>63</v>
      </c>
      <c r="I20" s="28"/>
      <c r="J20" s="27">
        <v>60</v>
      </c>
      <c r="K20" s="25">
        <f t="shared" si="1"/>
        <v>0</v>
      </c>
    </row>
    <row r="21" spans="1:11" ht="91.5" customHeight="1">
      <c r="A21" s="34">
        <v>3.4</v>
      </c>
      <c r="B21" s="175" t="s">
        <v>90</v>
      </c>
      <c r="C21" s="176"/>
      <c r="D21" s="177"/>
      <c r="E21" s="178" t="s">
        <v>91</v>
      </c>
      <c r="F21" s="179"/>
      <c r="G21" s="180"/>
      <c r="H21" s="48" t="s">
        <v>85</v>
      </c>
      <c r="I21" s="28"/>
      <c r="J21" s="27">
        <v>25</v>
      </c>
      <c r="K21" s="25">
        <f t="shared" si="1"/>
        <v>0</v>
      </c>
    </row>
    <row r="22" spans="1:11" ht="119.1" customHeight="1">
      <c r="A22" s="34">
        <v>3.5</v>
      </c>
      <c r="B22" s="175" t="s">
        <v>92</v>
      </c>
      <c r="C22" s="176"/>
      <c r="D22" s="177"/>
      <c r="E22" s="178" t="s">
        <v>93</v>
      </c>
      <c r="F22" s="179"/>
      <c r="G22" s="180"/>
      <c r="H22" s="46" t="s">
        <v>63</v>
      </c>
      <c r="I22" s="28"/>
      <c r="J22" s="27">
        <v>50</v>
      </c>
      <c r="K22" s="25">
        <f t="shared" si="1"/>
        <v>0</v>
      </c>
    </row>
    <row r="23" spans="1:11" ht="91.5" customHeight="1">
      <c r="A23" s="34">
        <v>3.6</v>
      </c>
      <c r="B23" s="175" t="s">
        <v>94</v>
      </c>
      <c r="C23" s="176"/>
      <c r="D23" s="177"/>
      <c r="E23" s="178" t="s">
        <v>95</v>
      </c>
      <c r="F23" s="179"/>
      <c r="G23" s="180"/>
      <c r="H23" s="48" t="s">
        <v>85</v>
      </c>
      <c r="I23" s="28"/>
      <c r="J23" s="27">
        <v>25</v>
      </c>
      <c r="K23" s="25">
        <f t="shared" si="1"/>
        <v>0</v>
      </c>
    </row>
    <row r="24" spans="1:11" ht="28.5" customHeight="1">
      <c r="A24" s="92">
        <v>4</v>
      </c>
      <c r="B24" s="262" t="s">
        <v>96</v>
      </c>
      <c r="C24" s="262"/>
      <c r="D24" s="262"/>
      <c r="E24" s="262" t="s">
        <v>97</v>
      </c>
      <c r="F24" s="262"/>
      <c r="G24" s="262"/>
      <c r="H24" s="47"/>
      <c r="I24" s="29"/>
      <c r="J24" s="26"/>
      <c r="K24" s="26"/>
    </row>
    <row r="25" spans="1:11" ht="148.5" customHeight="1">
      <c r="A25" s="12">
        <v>4.0999999999999996</v>
      </c>
      <c r="B25" s="175" t="s">
        <v>98</v>
      </c>
      <c r="C25" s="176"/>
      <c r="D25" s="177"/>
      <c r="E25" s="178" t="s">
        <v>99</v>
      </c>
      <c r="F25" s="179"/>
      <c r="G25" s="180"/>
      <c r="H25" s="46" t="s">
        <v>63</v>
      </c>
      <c r="I25" s="28"/>
      <c r="J25" s="27">
        <v>110</v>
      </c>
      <c r="K25" s="25">
        <f>J25*I25</f>
        <v>0</v>
      </c>
    </row>
    <row r="26" spans="1:11" ht="112.5" customHeight="1">
      <c r="A26" s="14">
        <v>4.2</v>
      </c>
      <c r="B26" s="175" t="s">
        <v>100</v>
      </c>
      <c r="C26" s="176"/>
      <c r="D26" s="177"/>
      <c r="E26" s="178" t="s">
        <v>101</v>
      </c>
      <c r="F26" s="179"/>
      <c r="G26" s="180"/>
      <c r="H26" s="46" t="s">
        <v>63</v>
      </c>
      <c r="I26" s="28">
        <v>2.5</v>
      </c>
      <c r="J26" s="27">
        <v>90</v>
      </c>
      <c r="K26" s="25">
        <f>J26*I26</f>
        <v>225</v>
      </c>
    </row>
    <row r="27" spans="1:11" ht="89.1" customHeight="1">
      <c r="A27" s="12">
        <v>4.3</v>
      </c>
      <c r="B27" s="175" t="s">
        <v>102</v>
      </c>
      <c r="C27" s="176"/>
      <c r="D27" s="177"/>
      <c r="E27" s="178" t="s">
        <v>103</v>
      </c>
      <c r="F27" s="179"/>
      <c r="G27" s="180"/>
      <c r="H27" s="46" t="s">
        <v>63</v>
      </c>
      <c r="I27" s="28"/>
      <c r="J27" s="27">
        <v>90</v>
      </c>
      <c r="K27" s="25">
        <f>J27*I27</f>
        <v>0</v>
      </c>
    </row>
    <row r="28" spans="1:11" ht="97.5" customHeight="1">
      <c r="A28" s="14">
        <v>4.4000000000000004</v>
      </c>
      <c r="B28" s="175" t="s">
        <v>104</v>
      </c>
      <c r="C28" s="176"/>
      <c r="D28" s="177"/>
      <c r="E28" s="178" t="s">
        <v>105</v>
      </c>
      <c r="F28" s="179"/>
      <c r="G28" s="180"/>
      <c r="H28" s="49" t="s">
        <v>106</v>
      </c>
      <c r="I28" s="28"/>
      <c r="J28" s="27">
        <v>8</v>
      </c>
      <c r="K28" s="25">
        <f>J28*I28</f>
        <v>0</v>
      </c>
    </row>
    <row r="29" spans="1:11" ht="137.25" customHeight="1">
      <c r="A29" s="14">
        <v>4.5</v>
      </c>
      <c r="B29" s="175" t="s">
        <v>107</v>
      </c>
      <c r="C29" s="176"/>
      <c r="D29" s="177"/>
      <c r="E29" s="178" t="s">
        <v>108</v>
      </c>
      <c r="F29" s="179"/>
      <c r="G29" s="180"/>
      <c r="H29" s="49" t="s">
        <v>106</v>
      </c>
      <c r="I29" s="28"/>
      <c r="J29" s="27">
        <v>35</v>
      </c>
      <c r="K29" s="25">
        <f>J29*I29</f>
        <v>0</v>
      </c>
    </row>
    <row r="30" spans="1:11" ht="33" customHeight="1">
      <c r="A30" s="92">
        <v>5</v>
      </c>
      <c r="B30" s="262" t="s">
        <v>109</v>
      </c>
      <c r="C30" s="262"/>
      <c r="D30" s="262"/>
      <c r="E30" s="262" t="s">
        <v>110</v>
      </c>
      <c r="F30" s="262"/>
      <c r="G30" s="262"/>
      <c r="H30" s="47"/>
      <c r="I30" s="30"/>
      <c r="J30" s="26"/>
      <c r="K30" s="26"/>
    </row>
    <row r="31" spans="1:11" ht="167.25" customHeight="1">
      <c r="A31" s="14">
        <v>5.0999999999999996</v>
      </c>
      <c r="B31" s="196" t="s">
        <v>111</v>
      </c>
      <c r="C31" s="196"/>
      <c r="D31" s="196"/>
      <c r="E31" s="197" t="s">
        <v>112</v>
      </c>
      <c r="F31" s="197"/>
      <c r="G31" s="197"/>
      <c r="H31" s="48" t="s">
        <v>72</v>
      </c>
      <c r="I31" s="28"/>
      <c r="J31" s="27">
        <v>10</v>
      </c>
      <c r="K31" s="25">
        <f>J31*I31</f>
        <v>0</v>
      </c>
    </row>
    <row r="32" spans="1:11" ht="135" customHeight="1">
      <c r="A32" s="14">
        <v>5.2</v>
      </c>
      <c r="B32" s="196" t="s">
        <v>113</v>
      </c>
      <c r="C32" s="196"/>
      <c r="D32" s="196"/>
      <c r="E32" s="258" t="s">
        <v>114</v>
      </c>
      <c r="F32" s="258"/>
      <c r="G32" s="258"/>
      <c r="H32" s="48" t="s">
        <v>63</v>
      </c>
      <c r="I32" s="28"/>
      <c r="J32" s="27">
        <v>35</v>
      </c>
      <c r="K32" s="25">
        <f>J32*I32</f>
        <v>0</v>
      </c>
    </row>
    <row r="33" spans="1:11" ht="33" customHeight="1">
      <c r="A33" s="93">
        <v>6</v>
      </c>
      <c r="B33" s="259" t="s">
        <v>115</v>
      </c>
      <c r="C33" s="260"/>
      <c r="D33" s="261"/>
      <c r="E33" s="259" t="s">
        <v>116</v>
      </c>
      <c r="F33" s="260"/>
      <c r="G33" s="261"/>
      <c r="H33" s="50"/>
      <c r="I33" s="30"/>
      <c r="J33" s="26"/>
      <c r="K33" s="26"/>
    </row>
    <row r="34" spans="1:11" ht="112.5" customHeight="1">
      <c r="A34" s="12">
        <v>6.1</v>
      </c>
      <c r="B34" s="175" t="s">
        <v>117</v>
      </c>
      <c r="C34" s="176"/>
      <c r="D34" s="177"/>
      <c r="E34" s="178" t="s">
        <v>118</v>
      </c>
      <c r="F34" s="179"/>
      <c r="G34" s="180"/>
      <c r="H34" s="46" t="s">
        <v>85</v>
      </c>
      <c r="I34" s="28"/>
      <c r="J34" s="27">
        <v>200</v>
      </c>
      <c r="K34" s="25">
        <f>J34*I34</f>
        <v>0</v>
      </c>
    </row>
    <row r="35" spans="1:11" ht="113.25" customHeight="1">
      <c r="A35" s="12">
        <v>6.2</v>
      </c>
      <c r="B35" s="175" t="s">
        <v>119</v>
      </c>
      <c r="C35" s="176"/>
      <c r="D35" s="177"/>
      <c r="E35" s="178" t="s">
        <v>120</v>
      </c>
      <c r="F35" s="179"/>
      <c r="G35" s="180"/>
      <c r="H35" s="48" t="s">
        <v>85</v>
      </c>
      <c r="I35" s="28"/>
      <c r="J35" s="27">
        <v>200</v>
      </c>
      <c r="K35" s="25">
        <f>J35*I35</f>
        <v>0</v>
      </c>
    </row>
    <row r="36" spans="1:11" ht="113.25" customHeight="1">
      <c r="A36" s="12">
        <v>6.3</v>
      </c>
      <c r="B36" s="196" t="s">
        <v>121</v>
      </c>
      <c r="C36" s="196"/>
      <c r="D36" s="196"/>
      <c r="E36" s="197" t="s">
        <v>122</v>
      </c>
      <c r="F36" s="197"/>
      <c r="G36" s="197"/>
      <c r="H36" s="48" t="s">
        <v>85</v>
      </c>
      <c r="I36" s="28"/>
      <c r="J36" s="27">
        <v>250</v>
      </c>
      <c r="K36" s="25">
        <f t="shared" ref="K36:K54" si="2">J36*I36</f>
        <v>0</v>
      </c>
    </row>
    <row r="37" spans="1:11" ht="113.25" customHeight="1">
      <c r="A37" s="12">
        <v>6.4</v>
      </c>
      <c r="B37" s="196" t="s">
        <v>123</v>
      </c>
      <c r="C37" s="196"/>
      <c r="D37" s="196"/>
      <c r="E37" s="197" t="s">
        <v>124</v>
      </c>
      <c r="F37" s="197"/>
      <c r="G37" s="197"/>
      <c r="H37" s="48" t="s">
        <v>85</v>
      </c>
      <c r="I37" s="28"/>
      <c r="J37" s="27">
        <v>210</v>
      </c>
      <c r="K37" s="25">
        <f t="shared" si="2"/>
        <v>0</v>
      </c>
    </row>
    <row r="38" spans="1:11" ht="113.25" customHeight="1">
      <c r="A38" s="12">
        <v>6.5</v>
      </c>
      <c r="B38" s="196" t="s">
        <v>125</v>
      </c>
      <c r="C38" s="196"/>
      <c r="D38" s="196"/>
      <c r="E38" s="197" t="s">
        <v>126</v>
      </c>
      <c r="F38" s="197"/>
      <c r="G38" s="197"/>
      <c r="H38" s="48" t="s">
        <v>72</v>
      </c>
      <c r="I38" s="28"/>
      <c r="J38" s="27">
        <v>15</v>
      </c>
      <c r="K38" s="25">
        <f t="shared" si="2"/>
        <v>0</v>
      </c>
    </row>
    <row r="39" spans="1:11" ht="87.75" customHeight="1">
      <c r="A39" s="12">
        <v>6.6</v>
      </c>
      <c r="B39" s="196" t="s">
        <v>127</v>
      </c>
      <c r="C39" s="196"/>
      <c r="D39" s="196"/>
      <c r="E39" s="197" t="s">
        <v>128</v>
      </c>
      <c r="F39" s="197"/>
      <c r="G39" s="197"/>
      <c r="H39" s="48" t="s">
        <v>85</v>
      </c>
      <c r="I39" s="28"/>
      <c r="J39" s="27">
        <v>30</v>
      </c>
      <c r="K39" s="25">
        <f t="shared" si="2"/>
        <v>0</v>
      </c>
    </row>
    <row r="40" spans="1:11" ht="113.25" customHeight="1">
      <c r="A40" s="12">
        <v>6.7</v>
      </c>
      <c r="B40" s="196" t="s">
        <v>129</v>
      </c>
      <c r="C40" s="196"/>
      <c r="D40" s="196"/>
      <c r="E40" s="197" t="s">
        <v>130</v>
      </c>
      <c r="F40" s="197"/>
      <c r="G40" s="197"/>
      <c r="H40" s="48" t="s">
        <v>72</v>
      </c>
      <c r="I40" s="28"/>
      <c r="J40" s="27">
        <v>20</v>
      </c>
      <c r="K40" s="25">
        <f t="shared" si="2"/>
        <v>0</v>
      </c>
    </row>
    <row r="41" spans="1:11" ht="137.1" customHeight="1">
      <c r="A41" s="12">
        <v>6.8</v>
      </c>
      <c r="B41" s="196" t="s">
        <v>131</v>
      </c>
      <c r="C41" s="196"/>
      <c r="D41" s="196"/>
      <c r="E41" s="197" t="s">
        <v>132</v>
      </c>
      <c r="F41" s="197"/>
      <c r="G41" s="197"/>
      <c r="H41" s="48" t="s">
        <v>85</v>
      </c>
      <c r="I41" s="28"/>
      <c r="J41" s="27">
        <v>175</v>
      </c>
      <c r="K41" s="25">
        <f t="shared" si="2"/>
        <v>0</v>
      </c>
    </row>
    <row r="42" spans="1:11" ht="72" customHeight="1">
      <c r="A42" s="12">
        <v>6.9</v>
      </c>
      <c r="B42" s="196" t="s">
        <v>133</v>
      </c>
      <c r="C42" s="196"/>
      <c r="D42" s="196"/>
      <c r="E42" s="197" t="s">
        <v>134</v>
      </c>
      <c r="F42" s="197"/>
      <c r="G42" s="197"/>
      <c r="H42" s="48" t="s">
        <v>85</v>
      </c>
      <c r="I42" s="28"/>
      <c r="J42" s="27">
        <v>35</v>
      </c>
      <c r="K42" s="25">
        <f t="shared" si="2"/>
        <v>0</v>
      </c>
    </row>
    <row r="43" spans="1:11" ht="75" customHeight="1">
      <c r="A43" s="40">
        <v>6.1</v>
      </c>
      <c r="B43" s="196" t="s">
        <v>135</v>
      </c>
      <c r="C43" s="196"/>
      <c r="D43" s="196"/>
      <c r="E43" s="197" t="s">
        <v>136</v>
      </c>
      <c r="F43" s="197"/>
      <c r="G43" s="197"/>
      <c r="H43" s="48" t="s">
        <v>85</v>
      </c>
      <c r="I43" s="28"/>
      <c r="J43" s="27">
        <v>20</v>
      </c>
      <c r="K43" s="25">
        <f t="shared" si="2"/>
        <v>0</v>
      </c>
    </row>
    <row r="44" spans="1:11" ht="57.75" customHeight="1">
      <c r="A44" s="40">
        <v>6.11</v>
      </c>
      <c r="B44" s="196" t="s">
        <v>137</v>
      </c>
      <c r="C44" s="196"/>
      <c r="D44" s="196"/>
      <c r="E44" s="197" t="s">
        <v>138</v>
      </c>
      <c r="F44" s="197"/>
      <c r="G44" s="197"/>
      <c r="H44" s="48" t="s">
        <v>85</v>
      </c>
      <c r="I44" s="28"/>
      <c r="J44" s="27">
        <v>120</v>
      </c>
      <c r="K44" s="25">
        <f t="shared" si="2"/>
        <v>0</v>
      </c>
    </row>
    <row r="45" spans="1:11" ht="111" customHeight="1">
      <c r="A45" s="40">
        <v>6.12</v>
      </c>
      <c r="B45" s="196" t="s">
        <v>139</v>
      </c>
      <c r="C45" s="196"/>
      <c r="D45" s="196"/>
      <c r="E45" s="197" t="s">
        <v>140</v>
      </c>
      <c r="F45" s="197"/>
      <c r="G45" s="197"/>
      <c r="H45" s="48" t="s">
        <v>85</v>
      </c>
      <c r="I45" s="28"/>
      <c r="J45" s="27">
        <v>90</v>
      </c>
      <c r="K45" s="25">
        <f t="shared" si="2"/>
        <v>0</v>
      </c>
    </row>
    <row r="46" spans="1:11" ht="106.35" customHeight="1">
      <c r="A46" s="40">
        <v>6.13</v>
      </c>
      <c r="B46" s="196" t="s">
        <v>141</v>
      </c>
      <c r="C46" s="196"/>
      <c r="D46" s="196"/>
      <c r="E46" s="197" t="s">
        <v>142</v>
      </c>
      <c r="F46" s="197"/>
      <c r="G46" s="197"/>
      <c r="H46" s="48" t="s">
        <v>85</v>
      </c>
      <c r="I46" s="28"/>
      <c r="J46" s="27">
        <v>90</v>
      </c>
      <c r="K46" s="25">
        <f t="shared" si="2"/>
        <v>0</v>
      </c>
    </row>
    <row r="47" spans="1:11" ht="97.35" customHeight="1">
      <c r="A47" s="40">
        <v>6.14</v>
      </c>
      <c r="B47" s="196" t="s">
        <v>143</v>
      </c>
      <c r="C47" s="196"/>
      <c r="D47" s="196"/>
      <c r="E47" s="212" t="s">
        <v>144</v>
      </c>
      <c r="F47" s="212"/>
      <c r="G47" s="212"/>
      <c r="H47" s="48" t="s">
        <v>85</v>
      </c>
      <c r="I47" s="28"/>
      <c r="J47" s="27">
        <v>220</v>
      </c>
      <c r="K47" s="25">
        <f t="shared" si="2"/>
        <v>0</v>
      </c>
    </row>
    <row r="48" spans="1:11" ht="113.45" customHeight="1">
      <c r="A48" s="40">
        <v>6.15</v>
      </c>
      <c r="B48" s="196" t="s">
        <v>145</v>
      </c>
      <c r="C48" s="196"/>
      <c r="D48" s="196"/>
      <c r="E48" s="197" t="s">
        <v>146</v>
      </c>
      <c r="F48" s="197"/>
      <c r="G48" s="197"/>
      <c r="H48" s="48" t="s">
        <v>85</v>
      </c>
      <c r="I48" s="28"/>
      <c r="J48" s="27">
        <v>120</v>
      </c>
      <c r="K48" s="25">
        <f t="shared" si="2"/>
        <v>0</v>
      </c>
    </row>
    <row r="49" spans="1:11" ht="97.5" customHeight="1">
      <c r="A49" s="40">
        <v>6.16</v>
      </c>
      <c r="B49" s="196" t="s">
        <v>147</v>
      </c>
      <c r="C49" s="196"/>
      <c r="D49" s="196"/>
      <c r="E49" s="212" t="s">
        <v>148</v>
      </c>
      <c r="F49" s="212"/>
      <c r="G49" s="212"/>
      <c r="H49" s="48" t="s">
        <v>85</v>
      </c>
      <c r="I49" s="28"/>
      <c r="J49" s="27">
        <v>175</v>
      </c>
      <c r="K49" s="25">
        <f t="shared" si="2"/>
        <v>0</v>
      </c>
    </row>
    <row r="50" spans="1:11" ht="110.1" customHeight="1">
      <c r="A50" s="40">
        <v>6.17</v>
      </c>
      <c r="B50" s="196" t="s">
        <v>149</v>
      </c>
      <c r="C50" s="196"/>
      <c r="D50" s="196"/>
      <c r="E50" s="197" t="s">
        <v>150</v>
      </c>
      <c r="F50" s="197"/>
      <c r="G50" s="197"/>
      <c r="H50" s="48" t="s">
        <v>85</v>
      </c>
      <c r="I50" s="28"/>
      <c r="J50" s="27">
        <v>185</v>
      </c>
      <c r="K50" s="25">
        <f t="shared" si="2"/>
        <v>0</v>
      </c>
    </row>
    <row r="51" spans="1:11" ht="138.6" customHeight="1">
      <c r="A51" s="40">
        <v>6.1800000000000104</v>
      </c>
      <c r="B51" s="196" t="s">
        <v>151</v>
      </c>
      <c r="C51" s="196"/>
      <c r="D51" s="196"/>
      <c r="E51" s="197" t="s">
        <v>152</v>
      </c>
      <c r="F51" s="197"/>
      <c r="G51" s="197"/>
      <c r="H51" s="48" t="s">
        <v>153</v>
      </c>
      <c r="I51" s="28"/>
      <c r="J51" s="27">
        <v>120</v>
      </c>
      <c r="K51" s="25">
        <f t="shared" si="2"/>
        <v>0</v>
      </c>
    </row>
    <row r="52" spans="1:11" ht="31.5" customHeight="1">
      <c r="A52" s="94">
        <v>7</v>
      </c>
      <c r="B52" s="248" t="s">
        <v>154</v>
      </c>
      <c r="C52" s="249"/>
      <c r="D52" s="250"/>
      <c r="E52" s="251" t="s">
        <v>155</v>
      </c>
      <c r="F52" s="251"/>
      <c r="G52" s="251"/>
      <c r="H52" s="51"/>
      <c r="I52" s="32"/>
      <c r="J52" s="32"/>
      <c r="K52" s="33"/>
    </row>
    <row r="53" spans="1:11" ht="113.25" customHeight="1">
      <c r="A53" s="14">
        <v>7.1</v>
      </c>
      <c r="B53" s="196" t="s">
        <v>156</v>
      </c>
      <c r="C53" s="196"/>
      <c r="D53" s="196"/>
      <c r="E53" s="197" t="s">
        <v>157</v>
      </c>
      <c r="F53" s="197"/>
      <c r="G53" s="197"/>
      <c r="H53" s="48"/>
      <c r="I53" s="28"/>
      <c r="J53" s="27">
        <v>25</v>
      </c>
      <c r="K53" s="25">
        <f t="shared" si="2"/>
        <v>0</v>
      </c>
    </row>
    <row r="54" spans="1:11" ht="113.25" customHeight="1">
      <c r="A54" s="14">
        <v>7.2</v>
      </c>
      <c r="B54" s="196" t="s">
        <v>158</v>
      </c>
      <c r="C54" s="196"/>
      <c r="D54" s="196"/>
      <c r="E54" s="212" t="s">
        <v>159</v>
      </c>
      <c r="F54" s="212"/>
      <c r="G54" s="212"/>
      <c r="H54" s="48"/>
      <c r="I54" s="28"/>
      <c r="J54" s="27">
        <v>25</v>
      </c>
      <c r="K54" s="25">
        <f t="shared" si="2"/>
        <v>0</v>
      </c>
    </row>
    <row r="55" spans="1:11" ht="31.5" customHeight="1" thickBot="1">
      <c r="A55" s="94">
        <v>8</v>
      </c>
      <c r="B55" s="248" t="s">
        <v>160</v>
      </c>
      <c r="C55" s="249"/>
      <c r="D55" s="250"/>
      <c r="E55" s="251" t="s">
        <v>161</v>
      </c>
      <c r="F55" s="251"/>
      <c r="G55" s="251"/>
      <c r="H55" s="51"/>
      <c r="I55" s="32"/>
      <c r="J55" s="32"/>
      <c r="K55" s="33"/>
    </row>
    <row r="56" spans="1:11" ht="127.5" customHeight="1" thickBot="1">
      <c r="A56" s="42">
        <v>8.1</v>
      </c>
      <c r="B56" s="252" t="s">
        <v>162</v>
      </c>
      <c r="C56" s="253"/>
      <c r="D56" s="254"/>
      <c r="E56" s="255" t="s">
        <v>163</v>
      </c>
      <c r="F56" s="256"/>
      <c r="G56" s="257"/>
      <c r="H56" s="52" t="s">
        <v>85</v>
      </c>
      <c r="I56" s="43"/>
      <c r="J56" s="44">
        <v>50</v>
      </c>
      <c r="K56" s="45">
        <f t="shared" ref="K56:K67" si="3">I56*J56</f>
        <v>0</v>
      </c>
    </row>
    <row r="57" spans="1:11" ht="124.5" customHeight="1" thickBot="1">
      <c r="A57" s="14">
        <v>8.1999999999999993</v>
      </c>
      <c r="B57" s="220" t="s">
        <v>164</v>
      </c>
      <c r="C57" s="220"/>
      <c r="D57" s="220"/>
      <c r="E57" s="221" t="s">
        <v>165</v>
      </c>
      <c r="F57" s="221"/>
      <c r="G57" s="221"/>
      <c r="H57" s="48" t="s">
        <v>85</v>
      </c>
      <c r="I57" s="43"/>
      <c r="J57" s="44">
        <v>10</v>
      </c>
      <c r="K57" s="45">
        <f t="shared" si="3"/>
        <v>0</v>
      </c>
    </row>
    <row r="58" spans="1:11" ht="120" customHeight="1">
      <c r="A58" s="42">
        <v>8.3000000000000007</v>
      </c>
      <c r="B58" s="224" t="s">
        <v>164</v>
      </c>
      <c r="C58" s="224"/>
      <c r="D58" s="224"/>
      <c r="E58" s="225" t="s">
        <v>166</v>
      </c>
      <c r="F58" s="225"/>
      <c r="G58" s="225"/>
      <c r="H58" s="49" t="s">
        <v>85</v>
      </c>
      <c r="I58" s="43"/>
      <c r="J58" s="44">
        <v>10</v>
      </c>
      <c r="K58" s="45">
        <f t="shared" si="3"/>
        <v>0</v>
      </c>
    </row>
    <row r="59" spans="1:11" ht="150" customHeight="1" thickBot="1">
      <c r="A59" s="14">
        <v>8.4</v>
      </c>
      <c r="B59" s="220" t="s">
        <v>167</v>
      </c>
      <c r="C59" s="220"/>
      <c r="D59" s="220"/>
      <c r="E59" s="221" t="s">
        <v>168</v>
      </c>
      <c r="F59" s="221"/>
      <c r="G59" s="221"/>
      <c r="H59" s="48" t="s">
        <v>85</v>
      </c>
      <c r="I59" s="28"/>
      <c r="J59" s="27">
        <v>30</v>
      </c>
      <c r="K59" s="45">
        <f t="shared" si="3"/>
        <v>0</v>
      </c>
    </row>
    <row r="60" spans="1:11" ht="148.5" customHeight="1">
      <c r="A60" s="42">
        <v>8.5</v>
      </c>
      <c r="B60" s="220" t="s">
        <v>169</v>
      </c>
      <c r="C60" s="220"/>
      <c r="D60" s="220"/>
      <c r="E60" s="221" t="s">
        <v>170</v>
      </c>
      <c r="F60" s="221"/>
      <c r="G60" s="221"/>
      <c r="H60" s="48" t="s">
        <v>85</v>
      </c>
      <c r="I60" s="28"/>
      <c r="J60" s="27">
        <v>45</v>
      </c>
      <c r="K60" s="25">
        <f t="shared" si="3"/>
        <v>0</v>
      </c>
    </row>
    <row r="61" spans="1:11" ht="172.5" customHeight="1" thickBot="1">
      <c r="A61" s="14">
        <v>8.6</v>
      </c>
      <c r="B61" s="220" t="s">
        <v>171</v>
      </c>
      <c r="C61" s="220"/>
      <c r="D61" s="220"/>
      <c r="E61" s="221" t="s">
        <v>172</v>
      </c>
      <c r="F61" s="221"/>
      <c r="G61" s="221"/>
      <c r="H61" s="48" t="s">
        <v>85</v>
      </c>
      <c r="I61" s="28"/>
      <c r="J61" s="27">
        <v>60</v>
      </c>
      <c r="K61" s="25">
        <f t="shared" si="3"/>
        <v>0</v>
      </c>
    </row>
    <row r="62" spans="1:11" ht="150" customHeight="1">
      <c r="A62" s="42">
        <v>8.6999999999999993</v>
      </c>
      <c r="B62" s="220" t="s">
        <v>173</v>
      </c>
      <c r="C62" s="220"/>
      <c r="D62" s="220"/>
      <c r="E62" s="221" t="s">
        <v>174</v>
      </c>
      <c r="F62" s="221"/>
      <c r="G62" s="221"/>
      <c r="H62" s="48" t="s">
        <v>85</v>
      </c>
      <c r="I62" s="28"/>
      <c r="J62" s="27">
        <v>50</v>
      </c>
      <c r="K62" s="25">
        <f t="shared" si="3"/>
        <v>0</v>
      </c>
    </row>
    <row r="63" spans="1:11" ht="195.75" customHeight="1" thickBot="1">
      <c r="A63" s="14">
        <v>8.8000000000000007</v>
      </c>
      <c r="B63" s="220" t="s">
        <v>175</v>
      </c>
      <c r="C63" s="220"/>
      <c r="D63" s="220"/>
      <c r="E63" s="221" t="s">
        <v>176</v>
      </c>
      <c r="F63" s="221"/>
      <c r="G63" s="221"/>
      <c r="H63" s="48" t="s">
        <v>85</v>
      </c>
      <c r="I63" s="28"/>
      <c r="J63" s="27">
        <v>75</v>
      </c>
      <c r="K63" s="25">
        <f t="shared" si="3"/>
        <v>0</v>
      </c>
    </row>
    <row r="64" spans="1:11" ht="150" customHeight="1">
      <c r="A64" s="42">
        <v>8.9</v>
      </c>
      <c r="B64" s="220" t="s">
        <v>177</v>
      </c>
      <c r="C64" s="220"/>
      <c r="D64" s="220"/>
      <c r="E64" s="221" t="s">
        <v>178</v>
      </c>
      <c r="F64" s="221"/>
      <c r="G64" s="221"/>
      <c r="H64" s="48" t="s">
        <v>72</v>
      </c>
      <c r="I64" s="28"/>
      <c r="J64" s="27">
        <v>5</v>
      </c>
      <c r="K64" s="25">
        <f t="shared" si="3"/>
        <v>0</v>
      </c>
    </row>
    <row r="65" spans="1:11" ht="129" hidden="1" customHeight="1">
      <c r="A65" s="40">
        <v>8.1</v>
      </c>
      <c r="B65" s="220" t="s">
        <v>179</v>
      </c>
      <c r="C65" s="220"/>
      <c r="D65" s="220"/>
      <c r="E65" s="221" t="s">
        <v>180</v>
      </c>
      <c r="F65" s="221"/>
      <c r="G65" s="221"/>
      <c r="H65" s="48" t="s">
        <v>72</v>
      </c>
      <c r="I65" s="28">
        <v>0</v>
      </c>
      <c r="J65" s="27">
        <v>4</v>
      </c>
      <c r="K65" s="25">
        <f t="shared" si="3"/>
        <v>0</v>
      </c>
    </row>
    <row r="66" spans="1:11" ht="121.5" hidden="1" customHeight="1">
      <c r="A66" s="40">
        <v>8.11</v>
      </c>
      <c r="B66" s="220" t="s">
        <v>181</v>
      </c>
      <c r="C66" s="220"/>
      <c r="D66" s="220"/>
      <c r="E66" s="221" t="s">
        <v>182</v>
      </c>
      <c r="F66" s="221"/>
      <c r="G66" s="221"/>
      <c r="H66" s="48" t="s">
        <v>72</v>
      </c>
      <c r="I66" s="28">
        <v>0</v>
      </c>
      <c r="J66" s="27">
        <v>6</v>
      </c>
      <c r="K66" s="25">
        <f t="shared" si="3"/>
        <v>0</v>
      </c>
    </row>
    <row r="67" spans="1:11" ht="121.5" hidden="1" customHeight="1">
      <c r="A67" s="40">
        <v>8.1199999999999992</v>
      </c>
      <c r="B67" s="220" t="s">
        <v>183</v>
      </c>
      <c r="C67" s="220"/>
      <c r="D67" s="220"/>
      <c r="E67" s="221" t="s">
        <v>184</v>
      </c>
      <c r="F67" s="221"/>
      <c r="G67" s="221"/>
      <c r="H67" s="48" t="s">
        <v>72</v>
      </c>
      <c r="I67" s="28">
        <v>0</v>
      </c>
      <c r="J67" s="27">
        <v>8</v>
      </c>
      <c r="K67" s="25">
        <f t="shared" si="3"/>
        <v>0</v>
      </c>
    </row>
    <row r="68" spans="1:11" ht="16.5" thickBot="1">
      <c r="A68" s="222"/>
      <c r="B68" s="223"/>
      <c r="C68" s="223"/>
      <c r="D68" s="223"/>
      <c r="E68" s="223"/>
      <c r="F68" s="223"/>
      <c r="G68" s="223"/>
      <c r="H68" s="223"/>
      <c r="I68" s="223"/>
      <c r="J68" s="223"/>
      <c r="K68" s="223"/>
    </row>
    <row r="69" spans="1:11" ht="28.5" customHeight="1" thickBot="1">
      <c r="A69" s="17" t="s">
        <v>185</v>
      </c>
      <c r="B69" s="6"/>
      <c r="C69" s="6"/>
      <c r="D69" s="6"/>
      <c r="E69" s="6"/>
      <c r="F69" s="6"/>
      <c r="G69" s="6"/>
      <c r="H69" s="75"/>
      <c r="I69" s="75"/>
      <c r="J69" s="75"/>
      <c r="K69" s="75">
        <f>SUM(K8:K67)</f>
        <v>1050</v>
      </c>
    </row>
  </sheetData>
  <mergeCells count="135">
    <mergeCell ref="I4:K4"/>
    <mergeCell ref="B6:D6"/>
    <mergeCell ref="E6:G6"/>
    <mergeCell ref="A1:K1"/>
    <mergeCell ref="A2:K2"/>
    <mergeCell ref="A3:B3"/>
    <mergeCell ref="C3:D3"/>
    <mergeCell ref="F3:G3"/>
    <mergeCell ref="I3:K3"/>
    <mergeCell ref="B7:D7"/>
    <mergeCell ref="E7:G7"/>
    <mergeCell ref="B8:D8"/>
    <mergeCell ref="E8:G8"/>
    <mergeCell ref="B9:D9"/>
    <mergeCell ref="E9:G9"/>
    <mergeCell ref="A4:B4"/>
    <mergeCell ref="C4:D4"/>
    <mergeCell ref="F4:G4"/>
    <mergeCell ref="B13:D13"/>
    <mergeCell ref="E13:G13"/>
    <mergeCell ref="B14:D14"/>
    <mergeCell ref="E14:G14"/>
    <mergeCell ref="B15:D15"/>
    <mergeCell ref="E15:G15"/>
    <mergeCell ref="B10:D10"/>
    <mergeCell ref="E10:G10"/>
    <mergeCell ref="B11:D11"/>
    <mergeCell ref="E11:G11"/>
    <mergeCell ref="B12:D12"/>
    <mergeCell ref="E12:G12"/>
    <mergeCell ref="B19:D19"/>
    <mergeCell ref="E19:G19"/>
    <mergeCell ref="B20:D20"/>
    <mergeCell ref="E20:G20"/>
    <mergeCell ref="B21:D21"/>
    <mergeCell ref="E21:G21"/>
    <mergeCell ref="B16:D16"/>
    <mergeCell ref="E16:G16"/>
    <mergeCell ref="B17:D17"/>
    <mergeCell ref="E17:G17"/>
    <mergeCell ref="B18:D18"/>
    <mergeCell ref="E18:G18"/>
    <mergeCell ref="B25:D25"/>
    <mergeCell ref="E25:G25"/>
    <mergeCell ref="B26:D26"/>
    <mergeCell ref="E26:G26"/>
    <mergeCell ref="B27:D27"/>
    <mergeCell ref="E27:G27"/>
    <mergeCell ref="B22:D22"/>
    <mergeCell ref="E22:G22"/>
    <mergeCell ref="B23:D23"/>
    <mergeCell ref="E23:G23"/>
    <mergeCell ref="B24:D24"/>
    <mergeCell ref="E24:G24"/>
    <mergeCell ref="B31:D31"/>
    <mergeCell ref="E31:G31"/>
    <mergeCell ref="B32:D32"/>
    <mergeCell ref="E32:G32"/>
    <mergeCell ref="B33:D33"/>
    <mergeCell ref="E33:G33"/>
    <mergeCell ref="B28:D28"/>
    <mergeCell ref="E28:G28"/>
    <mergeCell ref="B29:D29"/>
    <mergeCell ref="E29:G29"/>
    <mergeCell ref="B30:D30"/>
    <mergeCell ref="E30:G30"/>
    <mergeCell ref="B37:D37"/>
    <mergeCell ref="E37:G37"/>
    <mergeCell ref="B38:D38"/>
    <mergeCell ref="E38:G38"/>
    <mergeCell ref="B39:D39"/>
    <mergeCell ref="E39:G39"/>
    <mergeCell ref="B34:D34"/>
    <mergeCell ref="E34:G34"/>
    <mergeCell ref="B35:D35"/>
    <mergeCell ref="E35:G35"/>
    <mergeCell ref="B36:D36"/>
    <mergeCell ref="E36:G36"/>
    <mergeCell ref="B43:D43"/>
    <mergeCell ref="E43:G43"/>
    <mergeCell ref="B44:D44"/>
    <mergeCell ref="E44:G44"/>
    <mergeCell ref="B45:D45"/>
    <mergeCell ref="E45:G45"/>
    <mergeCell ref="B40:D40"/>
    <mergeCell ref="E40:G40"/>
    <mergeCell ref="B41:D41"/>
    <mergeCell ref="E41:G41"/>
    <mergeCell ref="B42:D42"/>
    <mergeCell ref="E42:G42"/>
    <mergeCell ref="B49:D49"/>
    <mergeCell ref="E49:G49"/>
    <mergeCell ref="B50:D50"/>
    <mergeCell ref="E50:G50"/>
    <mergeCell ref="B51:D51"/>
    <mergeCell ref="E51:G51"/>
    <mergeCell ref="B46:D46"/>
    <mergeCell ref="E46:G46"/>
    <mergeCell ref="B47:D47"/>
    <mergeCell ref="E47:G47"/>
    <mergeCell ref="B48:D48"/>
    <mergeCell ref="E48:G48"/>
    <mergeCell ref="B55:D55"/>
    <mergeCell ref="E55:G55"/>
    <mergeCell ref="B56:D56"/>
    <mergeCell ref="E56:G56"/>
    <mergeCell ref="B57:D57"/>
    <mergeCell ref="E57:G57"/>
    <mergeCell ref="B52:D52"/>
    <mergeCell ref="E52:G52"/>
    <mergeCell ref="B53:D53"/>
    <mergeCell ref="E53:G53"/>
    <mergeCell ref="B54:D54"/>
    <mergeCell ref="E54:G54"/>
    <mergeCell ref="B61:D61"/>
    <mergeCell ref="E61:G61"/>
    <mergeCell ref="B62:D62"/>
    <mergeCell ref="E62:G62"/>
    <mergeCell ref="B63:D63"/>
    <mergeCell ref="E63:G63"/>
    <mergeCell ref="B58:D58"/>
    <mergeCell ref="E58:G58"/>
    <mergeCell ref="B59:D59"/>
    <mergeCell ref="E59:G59"/>
    <mergeCell ref="B60:D60"/>
    <mergeCell ref="E60:G60"/>
    <mergeCell ref="B67:D67"/>
    <mergeCell ref="E67:G67"/>
    <mergeCell ref="A68:K68"/>
    <mergeCell ref="B64:D64"/>
    <mergeCell ref="E64:G64"/>
    <mergeCell ref="B65:D65"/>
    <mergeCell ref="E65:G65"/>
    <mergeCell ref="B66:D66"/>
    <mergeCell ref="E66:G66"/>
  </mergeCells>
  <printOptions horizontalCentered="1" verticalCentered="1"/>
  <pageMargins left="0" right="0" top="0" bottom="0" header="0" footer="0"/>
  <pageSetup scale="7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F125"/>
  <sheetViews>
    <sheetView tabSelected="1" view="pageBreakPreview" zoomScale="90" zoomScaleNormal="50" zoomScaleSheetLayoutView="90" workbookViewId="0">
      <selection sqref="A1:E1"/>
    </sheetView>
  </sheetViews>
  <sheetFormatPr defaultRowHeight="21"/>
  <cols>
    <col min="1" max="1" width="17.85546875" style="102" bestFit="1" customWidth="1"/>
    <col min="2" max="2" width="29.28515625" style="7" customWidth="1"/>
    <col min="3" max="3" width="12.28515625" style="1" customWidth="1"/>
    <col min="4" max="4" width="19.28515625" style="1" customWidth="1"/>
    <col min="5" max="5" width="33.42578125" style="1" customWidth="1"/>
    <col min="6" max="6" width="36.140625" customWidth="1"/>
  </cols>
  <sheetData>
    <row r="1" spans="1:6" ht="68.25" customHeight="1">
      <c r="A1" s="242" t="s">
        <v>0</v>
      </c>
      <c r="B1" s="243"/>
      <c r="C1" s="243"/>
      <c r="D1" s="243"/>
      <c r="E1" s="243"/>
    </row>
    <row r="2" spans="1:6" ht="30" customHeight="1" thickBot="1">
      <c r="A2" s="166" t="s">
        <v>186</v>
      </c>
      <c r="B2" s="166"/>
      <c r="C2" s="166"/>
      <c r="D2" s="166"/>
      <c r="E2" s="166"/>
    </row>
    <row r="3" spans="1:6" ht="15">
      <c r="A3" s="236" t="s">
        <v>187</v>
      </c>
      <c r="B3" s="237"/>
      <c r="C3" s="237"/>
      <c r="D3" s="237"/>
      <c r="E3" s="238"/>
    </row>
    <row r="4" spans="1:6" ht="15.75" thickBot="1">
      <c r="A4" s="239"/>
      <c r="B4" s="240"/>
      <c r="C4" s="240"/>
      <c r="D4" s="240"/>
      <c r="E4" s="241"/>
    </row>
    <row r="5" spans="1:6" ht="12" customHeight="1" thickBot="1">
      <c r="A5" s="101"/>
      <c r="B5" s="106"/>
      <c r="C5" s="103"/>
      <c r="D5" s="107"/>
    </row>
    <row r="6" spans="1:6" ht="15.75">
      <c r="A6" s="132" t="s">
        <v>52</v>
      </c>
      <c r="B6" s="133" t="s">
        <v>55</v>
      </c>
      <c r="C6" s="133" t="s">
        <v>56</v>
      </c>
      <c r="D6" s="133" t="s">
        <v>188</v>
      </c>
      <c r="E6" s="134" t="s">
        <v>58</v>
      </c>
    </row>
    <row r="7" spans="1:6">
      <c r="A7" s="126">
        <v>1</v>
      </c>
      <c r="B7" s="104"/>
      <c r="C7" s="105"/>
      <c r="D7" s="105"/>
      <c r="E7" s="135"/>
    </row>
    <row r="8" spans="1:6" ht="18.75">
      <c r="A8" s="125">
        <v>1.1000000000000001</v>
      </c>
      <c r="B8" s="48" t="s">
        <v>189</v>
      </c>
      <c r="C8" s="119">
        <v>1</v>
      </c>
      <c r="D8" s="27"/>
      <c r="E8" s="136">
        <f>D8*C8</f>
        <v>0</v>
      </c>
      <c r="F8" s="99"/>
    </row>
    <row r="9" spans="1:6" ht="18.75">
      <c r="A9" s="125">
        <v>1.2</v>
      </c>
      <c r="B9" s="48" t="s">
        <v>190</v>
      </c>
      <c r="C9" s="119">
        <v>1</v>
      </c>
      <c r="D9" s="27"/>
      <c r="E9" s="136">
        <f t="shared" ref="E9:E15" si="0">D9*C9</f>
        <v>0</v>
      </c>
    </row>
    <row r="10" spans="1:6" ht="18.75">
      <c r="A10" s="125">
        <v>1.3</v>
      </c>
      <c r="B10" s="48" t="s">
        <v>190</v>
      </c>
      <c r="C10" s="119">
        <v>1</v>
      </c>
      <c r="D10" s="27"/>
      <c r="E10" s="136">
        <f t="shared" si="0"/>
        <v>0</v>
      </c>
    </row>
    <row r="11" spans="1:6" ht="18.75">
      <c r="A11" s="125">
        <v>1.4</v>
      </c>
      <c r="B11" s="48" t="s">
        <v>189</v>
      </c>
      <c r="C11" s="119">
        <v>1</v>
      </c>
      <c r="D11" s="27"/>
      <c r="E11" s="136">
        <f t="shared" si="0"/>
        <v>0</v>
      </c>
      <c r="F11" s="100"/>
    </row>
    <row r="12" spans="1:6" ht="18.75">
      <c r="A12" s="125">
        <v>1.5</v>
      </c>
      <c r="B12" s="48" t="s">
        <v>189</v>
      </c>
      <c r="C12" s="119">
        <v>1</v>
      </c>
      <c r="D12" s="117"/>
      <c r="E12" s="136">
        <f t="shared" si="0"/>
        <v>0</v>
      </c>
    </row>
    <row r="13" spans="1:6" ht="18.75">
      <c r="A13" s="125">
        <v>1.6</v>
      </c>
      <c r="B13" s="48" t="s">
        <v>190</v>
      </c>
      <c r="C13" s="119">
        <v>1</v>
      </c>
      <c r="D13" s="27"/>
      <c r="E13" s="136">
        <f t="shared" si="0"/>
        <v>0</v>
      </c>
    </row>
    <row r="14" spans="1:6" ht="18.75">
      <c r="A14" s="125">
        <v>1.7</v>
      </c>
      <c r="B14" s="48" t="s">
        <v>190</v>
      </c>
      <c r="C14" s="119">
        <v>1</v>
      </c>
      <c r="D14" s="27"/>
      <c r="E14" s="136">
        <f t="shared" si="0"/>
        <v>0</v>
      </c>
    </row>
    <row r="15" spans="1:6" ht="18.75">
      <c r="A15" s="125">
        <v>1.8</v>
      </c>
      <c r="B15" s="48" t="s">
        <v>191</v>
      </c>
      <c r="C15" s="119">
        <v>1</v>
      </c>
      <c r="D15" s="27"/>
      <c r="E15" s="136">
        <f t="shared" si="0"/>
        <v>0</v>
      </c>
    </row>
    <row r="16" spans="1:6" ht="18.75">
      <c r="A16" s="245" t="s">
        <v>192</v>
      </c>
      <c r="B16" s="246"/>
      <c r="C16" s="246"/>
      <c r="D16" s="247"/>
      <c r="E16" s="144">
        <f>SUM(E8:E15)</f>
        <v>0</v>
      </c>
    </row>
    <row r="17" spans="1:5" ht="18.75">
      <c r="A17" s="126">
        <v>2</v>
      </c>
      <c r="B17" s="120"/>
      <c r="C17" s="121"/>
      <c r="D17" s="122"/>
      <c r="E17" s="137"/>
    </row>
    <row r="18" spans="1:5" ht="15.75">
      <c r="A18" s="125">
        <v>2.1</v>
      </c>
      <c r="B18" s="48" t="s">
        <v>193</v>
      </c>
      <c r="C18" s="119">
        <v>1</v>
      </c>
      <c r="D18" s="117"/>
      <c r="E18" s="138">
        <f>D18*C18</f>
        <v>0</v>
      </c>
    </row>
    <row r="19" spans="1:5" ht="18.75">
      <c r="A19" s="125">
        <v>2.2000000000000002</v>
      </c>
      <c r="B19" s="48" t="s">
        <v>194</v>
      </c>
      <c r="C19" s="119">
        <v>1</v>
      </c>
      <c r="D19" s="27"/>
      <c r="E19" s="138">
        <f t="shared" ref="E19:E21" si="1">D19*C19</f>
        <v>0</v>
      </c>
    </row>
    <row r="20" spans="1:5" ht="18.75">
      <c r="A20" s="125">
        <v>2.2999999999999998</v>
      </c>
      <c r="B20" s="48" t="s">
        <v>194</v>
      </c>
      <c r="C20" s="119">
        <v>1</v>
      </c>
      <c r="D20" s="27"/>
      <c r="E20" s="138">
        <f t="shared" si="1"/>
        <v>0</v>
      </c>
    </row>
    <row r="21" spans="1:5" ht="18.75">
      <c r="A21" s="125">
        <v>2.4</v>
      </c>
      <c r="B21" s="48" t="s">
        <v>189</v>
      </c>
      <c r="C21" s="119">
        <v>1</v>
      </c>
      <c r="D21" s="27"/>
      <c r="E21" s="138">
        <f t="shared" si="1"/>
        <v>0</v>
      </c>
    </row>
    <row r="22" spans="1:5" ht="18.75">
      <c r="A22" s="245" t="s">
        <v>195</v>
      </c>
      <c r="B22" s="246"/>
      <c r="C22" s="246"/>
      <c r="D22" s="247"/>
      <c r="E22" s="144">
        <f>SUM(E18:E21)</f>
        <v>0</v>
      </c>
    </row>
    <row r="23" spans="1:5" ht="18.75">
      <c r="A23" s="126">
        <v>3</v>
      </c>
      <c r="B23" s="123"/>
      <c r="C23" s="121"/>
      <c r="D23" s="122"/>
      <c r="E23" s="137"/>
    </row>
    <row r="24" spans="1:5" ht="18.75">
      <c r="A24" s="125">
        <v>3.1</v>
      </c>
      <c r="B24" s="48" t="s">
        <v>189</v>
      </c>
      <c r="C24" s="119">
        <v>1</v>
      </c>
      <c r="D24" s="27"/>
      <c r="E24" s="136">
        <f>D24*C24</f>
        <v>0</v>
      </c>
    </row>
    <row r="25" spans="1:5" ht="18.75">
      <c r="A25" s="125">
        <v>3.2</v>
      </c>
      <c r="B25" s="48" t="s">
        <v>196</v>
      </c>
      <c r="C25" s="119">
        <v>1</v>
      </c>
      <c r="D25" s="117"/>
      <c r="E25" s="136">
        <f t="shared" ref="E25:E29" si="2">D25*C25</f>
        <v>0</v>
      </c>
    </row>
    <row r="26" spans="1:5" ht="18.75">
      <c r="A26" s="125">
        <v>3.3</v>
      </c>
      <c r="B26" s="48" t="s">
        <v>194</v>
      </c>
      <c r="C26" s="119">
        <v>1</v>
      </c>
      <c r="D26" s="27"/>
      <c r="E26" s="136">
        <f t="shared" si="2"/>
        <v>0</v>
      </c>
    </row>
    <row r="27" spans="1:5" ht="18.75">
      <c r="A27" s="125">
        <v>3.4</v>
      </c>
      <c r="B27" s="48" t="s">
        <v>197</v>
      </c>
      <c r="C27" s="119">
        <v>1</v>
      </c>
      <c r="D27" s="27"/>
      <c r="E27" s="136">
        <f t="shared" si="2"/>
        <v>0</v>
      </c>
    </row>
    <row r="28" spans="1:5" ht="18.75">
      <c r="A28" s="125">
        <v>3.5</v>
      </c>
      <c r="B28" s="48" t="s">
        <v>198</v>
      </c>
      <c r="C28" s="119">
        <v>1</v>
      </c>
      <c r="D28" s="27"/>
      <c r="E28" s="136">
        <f t="shared" si="2"/>
        <v>0</v>
      </c>
    </row>
    <row r="29" spans="1:5" ht="18.75">
      <c r="A29" s="125">
        <v>3.6</v>
      </c>
      <c r="B29" s="48" t="s">
        <v>193</v>
      </c>
      <c r="C29" s="119">
        <v>1</v>
      </c>
      <c r="D29" s="27"/>
      <c r="E29" s="136">
        <f t="shared" si="2"/>
        <v>0</v>
      </c>
    </row>
    <row r="30" spans="1:5" ht="18.75">
      <c r="A30" s="245" t="s">
        <v>199</v>
      </c>
      <c r="B30" s="246"/>
      <c r="C30" s="246"/>
      <c r="D30" s="247"/>
      <c r="E30" s="144">
        <f>SUM(E24:E29)</f>
        <v>0</v>
      </c>
    </row>
    <row r="31" spans="1:5" ht="15.75">
      <c r="A31" s="126">
        <v>4</v>
      </c>
      <c r="B31" s="123"/>
      <c r="C31" s="121"/>
      <c r="D31" s="124"/>
      <c r="E31" s="139"/>
    </row>
    <row r="32" spans="1:5" ht="18.75">
      <c r="A32" s="125">
        <v>4.0999999999999996</v>
      </c>
      <c r="B32" s="48" t="s">
        <v>193</v>
      </c>
      <c r="C32" s="119">
        <v>1</v>
      </c>
      <c r="D32" s="27"/>
      <c r="E32" s="136">
        <f>D32*C32</f>
        <v>0</v>
      </c>
    </row>
    <row r="33" spans="1:5" ht="18.75">
      <c r="A33" s="125">
        <v>4.2</v>
      </c>
      <c r="B33" s="48" t="s">
        <v>193</v>
      </c>
      <c r="C33" s="119">
        <v>1</v>
      </c>
      <c r="D33" s="27"/>
      <c r="E33" s="136">
        <f t="shared" ref="E33:E35" si="3">D33*C33</f>
        <v>0</v>
      </c>
    </row>
    <row r="34" spans="1:5" ht="18.75">
      <c r="A34" s="125">
        <v>4.3</v>
      </c>
      <c r="B34" s="48" t="s">
        <v>193</v>
      </c>
      <c r="C34" s="119">
        <v>1</v>
      </c>
      <c r="D34" s="117"/>
      <c r="E34" s="136">
        <f t="shared" si="3"/>
        <v>0</v>
      </c>
    </row>
    <row r="35" spans="1:5" ht="18.75">
      <c r="A35" s="125">
        <v>4.4000000000000004</v>
      </c>
      <c r="B35" s="48" t="s">
        <v>193</v>
      </c>
      <c r="C35" s="119">
        <v>1</v>
      </c>
      <c r="D35" s="27"/>
      <c r="E35" s="136">
        <f t="shared" si="3"/>
        <v>0</v>
      </c>
    </row>
    <row r="36" spans="1:5" ht="18.75">
      <c r="A36" s="245" t="s">
        <v>200</v>
      </c>
      <c r="B36" s="246"/>
      <c r="C36" s="246"/>
      <c r="D36" s="247"/>
      <c r="E36" s="144">
        <f>SUM(E32:E35)</f>
        <v>0</v>
      </c>
    </row>
    <row r="37" spans="1:5" ht="18.75">
      <c r="A37" s="126">
        <v>5</v>
      </c>
      <c r="B37" s="123"/>
      <c r="C37" s="121"/>
      <c r="D37" s="122"/>
      <c r="E37" s="137"/>
    </row>
    <row r="38" spans="1:5" ht="18.75">
      <c r="A38" s="125">
        <v>5.0999999999999996</v>
      </c>
      <c r="B38" s="48" t="s">
        <v>193</v>
      </c>
      <c r="C38" s="119">
        <v>1</v>
      </c>
      <c r="D38" s="27"/>
      <c r="E38" s="136">
        <f>D38*C38</f>
        <v>0</v>
      </c>
    </row>
    <row r="39" spans="1:5" ht="18.75">
      <c r="A39" s="125">
        <v>5.2</v>
      </c>
      <c r="B39" s="48" t="s">
        <v>193</v>
      </c>
      <c r="C39" s="119">
        <v>1</v>
      </c>
      <c r="D39" s="27"/>
      <c r="E39" s="136">
        <f t="shared" ref="E39:E40" si="4">D39*C39</f>
        <v>0</v>
      </c>
    </row>
    <row r="40" spans="1:5" ht="18.75">
      <c r="A40" s="125">
        <v>5.3</v>
      </c>
      <c r="B40" s="48" t="s">
        <v>193</v>
      </c>
      <c r="C40" s="119">
        <v>1</v>
      </c>
      <c r="D40" s="27"/>
      <c r="E40" s="136">
        <f t="shared" si="4"/>
        <v>0</v>
      </c>
    </row>
    <row r="41" spans="1:5" ht="18.75">
      <c r="A41" s="245" t="s">
        <v>201</v>
      </c>
      <c r="B41" s="246"/>
      <c r="C41" s="246"/>
      <c r="D41" s="247"/>
      <c r="E41" s="144">
        <f>SUM(E38:E40)</f>
        <v>0</v>
      </c>
    </row>
    <row r="42" spans="1:5" ht="18.75">
      <c r="A42" s="126">
        <v>6</v>
      </c>
      <c r="B42" s="123"/>
      <c r="C42" s="121"/>
      <c r="D42" s="122"/>
      <c r="E42" s="137"/>
    </row>
    <row r="43" spans="1:5" ht="15.75">
      <c r="A43" s="125">
        <v>6.1</v>
      </c>
      <c r="B43" s="48" t="s">
        <v>190</v>
      </c>
      <c r="C43" s="119">
        <v>1</v>
      </c>
      <c r="D43" s="117"/>
      <c r="E43" s="138">
        <f>D43*C43</f>
        <v>0</v>
      </c>
    </row>
    <row r="44" spans="1:5" ht="18.75">
      <c r="A44" s="125">
        <v>6.2</v>
      </c>
      <c r="B44" s="48" t="s">
        <v>193</v>
      </c>
      <c r="C44" s="119">
        <v>1</v>
      </c>
      <c r="D44" s="27"/>
      <c r="E44" s="138">
        <f t="shared" ref="E44:E52" si="5">D44*C44</f>
        <v>0</v>
      </c>
    </row>
    <row r="45" spans="1:5" ht="18.75">
      <c r="A45" s="125">
        <v>6.3</v>
      </c>
      <c r="B45" s="48" t="s">
        <v>193</v>
      </c>
      <c r="C45" s="119">
        <v>1</v>
      </c>
      <c r="D45" s="27"/>
      <c r="E45" s="138">
        <f t="shared" si="5"/>
        <v>0</v>
      </c>
    </row>
    <row r="46" spans="1:5" ht="18.75">
      <c r="A46" s="125">
        <v>6.4</v>
      </c>
      <c r="B46" s="48" t="s">
        <v>190</v>
      </c>
      <c r="C46" s="119">
        <v>1</v>
      </c>
      <c r="D46" s="27"/>
      <c r="E46" s="138">
        <f t="shared" si="5"/>
        <v>0</v>
      </c>
    </row>
    <row r="47" spans="1:5" ht="18.75">
      <c r="A47" s="125">
        <v>6.5</v>
      </c>
      <c r="B47" s="48" t="s">
        <v>190</v>
      </c>
      <c r="C47" s="119">
        <v>1</v>
      </c>
      <c r="D47" s="27"/>
      <c r="E47" s="138">
        <f t="shared" si="5"/>
        <v>0</v>
      </c>
    </row>
    <row r="48" spans="1:5" ht="18.75">
      <c r="A48" s="125">
        <v>6.6</v>
      </c>
      <c r="B48" s="48" t="s">
        <v>193</v>
      </c>
      <c r="C48" s="119">
        <v>1</v>
      </c>
      <c r="D48" s="27"/>
      <c r="E48" s="138">
        <f t="shared" si="5"/>
        <v>0</v>
      </c>
    </row>
    <row r="49" spans="1:5" ht="18.75">
      <c r="A49" s="125">
        <v>6.7</v>
      </c>
      <c r="B49" s="48" t="s">
        <v>190</v>
      </c>
      <c r="C49" s="119">
        <v>1</v>
      </c>
      <c r="D49" s="27"/>
      <c r="E49" s="138">
        <f t="shared" si="5"/>
        <v>0</v>
      </c>
    </row>
    <row r="50" spans="1:5" ht="15.75">
      <c r="A50" s="125">
        <v>6.8</v>
      </c>
      <c r="B50" s="48" t="s">
        <v>190</v>
      </c>
      <c r="C50" s="119">
        <v>1</v>
      </c>
      <c r="D50" s="117"/>
      <c r="E50" s="138">
        <f t="shared" si="5"/>
        <v>0</v>
      </c>
    </row>
    <row r="51" spans="1:5" ht="18.75">
      <c r="A51" s="125">
        <v>6.9</v>
      </c>
      <c r="B51" s="48" t="s">
        <v>190</v>
      </c>
      <c r="C51" s="119">
        <v>1</v>
      </c>
      <c r="D51" s="27"/>
      <c r="E51" s="138">
        <f t="shared" si="5"/>
        <v>0</v>
      </c>
    </row>
    <row r="52" spans="1:5" ht="18.75">
      <c r="A52" s="127">
        <v>6.1</v>
      </c>
      <c r="B52" s="48" t="s">
        <v>190</v>
      </c>
      <c r="C52" s="119">
        <v>1</v>
      </c>
      <c r="D52" s="27"/>
      <c r="E52" s="138">
        <f t="shared" si="5"/>
        <v>0</v>
      </c>
    </row>
    <row r="53" spans="1:5" ht="18.75">
      <c r="A53" s="245" t="s">
        <v>202</v>
      </c>
      <c r="B53" s="246"/>
      <c r="C53" s="246"/>
      <c r="D53" s="247"/>
      <c r="E53" s="144">
        <f>SUM(E43:E52)</f>
        <v>0</v>
      </c>
    </row>
    <row r="54" spans="1:5" ht="15.75">
      <c r="A54" s="128">
        <v>7</v>
      </c>
      <c r="B54" s="123"/>
      <c r="C54" s="121"/>
      <c r="D54" s="124"/>
      <c r="E54" s="139"/>
    </row>
    <row r="55" spans="1:5" ht="18.75">
      <c r="A55" s="125">
        <v>7.1</v>
      </c>
      <c r="B55" s="48" t="s">
        <v>193</v>
      </c>
      <c r="C55" s="119">
        <v>1</v>
      </c>
      <c r="D55" s="27"/>
      <c r="E55" s="136">
        <f>D55*C55</f>
        <v>0</v>
      </c>
    </row>
    <row r="56" spans="1:5" ht="18.75">
      <c r="A56" s="125">
        <v>7.2</v>
      </c>
      <c r="B56" s="48" t="s">
        <v>193</v>
      </c>
      <c r="C56" s="119">
        <v>1</v>
      </c>
      <c r="D56" s="27"/>
      <c r="E56" s="136">
        <f t="shared" ref="E56:E61" si="6">D56*C56</f>
        <v>0</v>
      </c>
    </row>
    <row r="57" spans="1:5" ht="18.75">
      <c r="A57" s="125">
        <v>7.3</v>
      </c>
      <c r="B57" s="48" t="s">
        <v>193</v>
      </c>
      <c r="C57" s="119">
        <v>1</v>
      </c>
      <c r="D57" s="27"/>
      <c r="E57" s="136">
        <f t="shared" si="6"/>
        <v>0</v>
      </c>
    </row>
    <row r="58" spans="1:5" ht="18.75">
      <c r="A58" s="125">
        <v>7.4</v>
      </c>
      <c r="B58" s="48" t="s">
        <v>193</v>
      </c>
      <c r="C58" s="119">
        <v>1</v>
      </c>
      <c r="D58" s="27"/>
      <c r="E58" s="136">
        <f t="shared" si="6"/>
        <v>0</v>
      </c>
    </row>
    <row r="59" spans="1:5" ht="18.75">
      <c r="A59" s="125">
        <v>7.5</v>
      </c>
      <c r="B59" s="48" t="s">
        <v>203</v>
      </c>
      <c r="C59" s="119">
        <v>1</v>
      </c>
      <c r="D59" s="27"/>
      <c r="E59" s="136">
        <f t="shared" si="6"/>
        <v>0</v>
      </c>
    </row>
    <row r="60" spans="1:5" ht="18.75">
      <c r="A60" s="125">
        <v>7.6</v>
      </c>
      <c r="B60" s="48" t="s">
        <v>203</v>
      </c>
      <c r="C60" s="119">
        <v>1</v>
      </c>
      <c r="D60" s="27"/>
      <c r="E60" s="136">
        <f t="shared" si="6"/>
        <v>0</v>
      </c>
    </row>
    <row r="61" spans="1:5" ht="18.75">
      <c r="A61" s="125">
        <v>7.7</v>
      </c>
      <c r="B61" s="48" t="s">
        <v>193</v>
      </c>
      <c r="C61" s="119">
        <v>1</v>
      </c>
      <c r="D61" s="27"/>
      <c r="E61" s="136">
        <f t="shared" si="6"/>
        <v>0</v>
      </c>
    </row>
    <row r="62" spans="1:5" ht="18.75">
      <c r="A62" s="245" t="s">
        <v>204</v>
      </c>
      <c r="B62" s="246"/>
      <c r="C62" s="246"/>
      <c r="D62" s="247"/>
      <c r="E62" s="144">
        <f>SUM(E55:E61)</f>
        <v>0</v>
      </c>
    </row>
    <row r="63" spans="1:5" ht="18.75">
      <c r="A63" s="128">
        <v>8</v>
      </c>
      <c r="B63" s="123"/>
      <c r="C63" s="121"/>
      <c r="D63" s="122"/>
      <c r="E63" s="137"/>
    </row>
    <row r="64" spans="1:5" ht="18.75">
      <c r="A64" s="125">
        <v>8.1</v>
      </c>
      <c r="B64" s="48" t="s">
        <v>72</v>
      </c>
      <c r="C64" s="119">
        <v>1</v>
      </c>
      <c r="D64" s="27"/>
      <c r="E64" s="136">
        <f>D64*C64</f>
        <v>0</v>
      </c>
    </row>
    <row r="65" spans="1:5" ht="18.75">
      <c r="A65" s="125">
        <v>8.1999999999999993</v>
      </c>
      <c r="B65" s="48" t="s">
        <v>193</v>
      </c>
      <c r="C65" s="119">
        <v>1</v>
      </c>
      <c r="D65" s="27"/>
      <c r="E65" s="136">
        <f>D65*C65</f>
        <v>0</v>
      </c>
    </row>
    <row r="66" spans="1:5" ht="18.75">
      <c r="A66" s="245" t="s">
        <v>205</v>
      </c>
      <c r="B66" s="246"/>
      <c r="C66" s="246"/>
      <c r="D66" s="247"/>
      <c r="E66" s="144">
        <f>SUM(E64:E65)</f>
        <v>0</v>
      </c>
    </row>
    <row r="67" spans="1:5" ht="18.75">
      <c r="A67" s="128">
        <v>9</v>
      </c>
      <c r="B67" s="123"/>
      <c r="C67" s="121"/>
      <c r="D67" s="122"/>
      <c r="E67" s="137"/>
    </row>
    <row r="68" spans="1:5" ht="18.75">
      <c r="A68" s="125">
        <v>9.1</v>
      </c>
      <c r="B68" s="48" t="s">
        <v>190</v>
      </c>
      <c r="C68" s="119">
        <v>1</v>
      </c>
      <c r="D68" s="27"/>
      <c r="E68" s="136">
        <f>D68*C68</f>
        <v>0</v>
      </c>
    </row>
    <row r="69" spans="1:5" ht="18.75">
      <c r="A69" s="125">
        <v>9.1999999999999993</v>
      </c>
      <c r="B69" s="48" t="s">
        <v>190</v>
      </c>
      <c r="C69" s="119">
        <v>1</v>
      </c>
      <c r="D69" s="27"/>
      <c r="E69" s="136">
        <f t="shared" ref="E69:E94" si="7">D69*C69</f>
        <v>0</v>
      </c>
    </row>
    <row r="70" spans="1:5" ht="18.75">
      <c r="A70" s="125">
        <v>9.3000000000000007</v>
      </c>
      <c r="B70" s="48" t="s">
        <v>190</v>
      </c>
      <c r="C70" s="119">
        <v>1</v>
      </c>
      <c r="D70" s="27"/>
      <c r="E70" s="136">
        <f t="shared" si="7"/>
        <v>0</v>
      </c>
    </row>
    <row r="71" spans="1:5" ht="18.75">
      <c r="A71" s="125">
        <v>9.4</v>
      </c>
      <c r="B71" s="48" t="s">
        <v>190</v>
      </c>
      <c r="C71" s="119">
        <v>1</v>
      </c>
      <c r="D71" s="27"/>
      <c r="E71" s="136">
        <f t="shared" si="7"/>
        <v>0</v>
      </c>
    </row>
    <row r="72" spans="1:5" ht="18.75">
      <c r="A72" s="125">
        <v>9.5</v>
      </c>
      <c r="B72" s="48" t="s">
        <v>190</v>
      </c>
      <c r="C72" s="119">
        <v>1</v>
      </c>
      <c r="D72" s="27"/>
      <c r="E72" s="136">
        <f t="shared" si="7"/>
        <v>0</v>
      </c>
    </row>
    <row r="73" spans="1:5" ht="18.75">
      <c r="A73" s="125">
        <v>9.6</v>
      </c>
      <c r="B73" s="48" t="s">
        <v>206</v>
      </c>
      <c r="C73" s="119">
        <v>1</v>
      </c>
      <c r="D73" s="27"/>
      <c r="E73" s="136">
        <f t="shared" si="7"/>
        <v>0</v>
      </c>
    </row>
    <row r="74" spans="1:5" ht="18.75">
      <c r="A74" s="125">
        <v>9.6999999999999993</v>
      </c>
      <c r="B74" s="48" t="s">
        <v>190</v>
      </c>
      <c r="C74" s="119">
        <v>1</v>
      </c>
      <c r="D74" s="27"/>
      <c r="E74" s="136">
        <f t="shared" si="7"/>
        <v>0</v>
      </c>
    </row>
    <row r="75" spans="1:5" ht="18.75">
      <c r="A75" s="125">
        <v>9.8000000000000007</v>
      </c>
      <c r="B75" s="48" t="s">
        <v>190</v>
      </c>
      <c r="C75" s="119">
        <v>1</v>
      </c>
      <c r="D75" s="27"/>
      <c r="E75" s="136">
        <f t="shared" si="7"/>
        <v>0</v>
      </c>
    </row>
    <row r="76" spans="1:5" ht="18.75">
      <c r="A76" s="125">
        <v>9.9</v>
      </c>
      <c r="B76" s="48" t="s">
        <v>190</v>
      </c>
      <c r="C76" s="119">
        <v>1</v>
      </c>
      <c r="D76" s="27"/>
      <c r="E76" s="136">
        <f t="shared" si="7"/>
        <v>0</v>
      </c>
    </row>
    <row r="77" spans="1:5" ht="18.75">
      <c r="A77" s="127">
        <v>9.1</v>
      </c>
      <c r="B77" s="48" t="s">
        <v>190</v>
      </c>
      <c r="C77" s="119">
        <v>1</v>
      </c>
      <c r="D77" s="27"/>
      <c r="E77" s="136">
        <f t="shared" si="7"/>
        <v>0</v>
      </c>
    </row>
    <row r="78" spans="1:5" ht="18.75">
      <c r="A78" s="127">
        <v>9.11</v>
      </c>
      <c r="B78" s="48" t="s">
        <v>190</v>
      </c>
      <c r="C78" s="119">
        <v>1</v>
      </c>
      <c r="D78" s="27"/>
      <c r="E78" s="136">
        <f t="shared" si="7"/>
        <v>0</v>
      </c>
    </row>
    <row r="79" spans="1:5">
      <c r="A79" s="127">
        <v>9.1199999999999992</v>
      </c>
      <c r="B79" s="48" t="s">
        <v>190</v>
      </c>
      <c r="C79" s="119">
        <v>1</v>
      </c>
      <c r="D79" s="118"/>
      <c r="E79" s="136">
        <f t="shared" si="7"/>
        <v>0</v>
      </c>
    </row>
    <row r="80" spans="1:5" ht="18.75">
      <c r="A80" s="127">
        <v>9.1300000000000008</v>
      </c>
      <c r="B80" s="48" t="s">
        <v>190</v>
      </c>
      <c r="C80" s="119">
        <v>1</v>
      </c>
      <c r="D80" s="27"/>
      <c r="E80" s="136">
        <f t="shared" si="7"/>
        <v>0</v>
      </c>
    </row>
    <row r="81" spans="1:5" ht="18.75">
      <c r="A81" s="127">
        <v>9.14</v>
      </c>
      <c r="B81" s="48" t="s">
        <v>190</v>
      </c>
      <c r="C81" s="119">
        <v>1</v>
      </c>
      <c r="D81" s="27"/>
      <c r="E81" s="136">
        <f t="shared" si="7"/>
        <v>0</v>
      </c>
    </row>
    <row r="82" spans="1:5">
      <c r="A82" s="127">
        <v>9.15</v>
      </c>
      <c r="B82" s="48" t="s">
        <v>190</v>
      </c>
      <c r="C82" s="119">
        <v>1</v>
      </c>
      <c r="D82" s="118"/>
      <c r="E82" s="136">
        <f t="shared" si="7"/>
        <v>0</v>
      </c>
    </row>
    <row r="83" spans="1:5" ht="18.75">
      <c r="A83" s="127">
        <v>9.16</v>
      </c>
      <c r="B83" s="48" t="s">
        <v>190</v>
      </c>
      <c r="C83" s="119">
        <v>1</v>
      </c>
      <c r="D83" s="27"/>
      <c r="E83" s="136">
        <f t="shared" si="7"/>
        <v>0</v>
      </c>
    </row>
    <row r="84" spans="1:5" ht="18.75">
      <c r="A84" s="127">
        <v>9.17</v>
      </c>
      <c r="B84" s="48" t="s">
        <v>190</v>
      </c>
      <c r="C84" s="119">
        <v>1</v>
      </c>
      <c r="D84" s="27"/>
      <c r="E84" s="136">
        <f t="shared" si="7"/>
        <v>0</v>
      </c>
    </row>
    <row r="85" spans="1:5" ht="18.75">
      <c r="A85" s="127">
        <v>9.18</v>
      </c>
      <c r="B85" s="48" t="s">
        <v>190</v>
      </c>
      <c r="C85" s="119">
        <v>1</v>
      </c>
      <c r="D85" s="27"/>
      <c r="E85" s="136">
        <f t="shared" si="7"/>
        <v>0</v>
      </c>
    </row>
    <row r="86" spans="1:5" ht="18.75">
      <c r="A86" s="127">
        <v>9.19</v>
      </c>
      <c r="B86" s="48" t="s">
        <v>190</v>
      </c>
      <c r="C86" s="119">
        <v>1</v>
      </c>
      <c r="D86" s="27"/>
      <c r="E86" s="136">
        <f t="shared" si="7"/>
        <v>0</v>
      </c>
    </row>
    <row r="87" spans="1:5" ht="18.75">
      <c r="A87" s="127">
        <v>9.1999999999999993</v>
      </c>
      <c r="B87" s="48" t="s">
        <v>190</v>
      </c>
      <c r="C87" s="119">
        <v>1</v>
      </c>
      <c r="D87" s="27"/>
      <c r="E87" s="136">
        <f t="shared" si="7"/>
        <v>0</v>
      </c>
    </row>
    <row r="88" spans="1:5" ht="18.75">
      <c r="A88" s="127">
        <v>9.2100000000000009</v>
      </c>
      <c r="B88" s="48" t="s">
        <v>190</v>
      </c>
      <c r="C88" s="119">
        <v>1</v>
      </c>
      <c r="D88" s="27"/>
      <c r="E88" s="136">
        <f t="shared" si="7"/>
        <v>0</v>
      </c>
    </row>
    <row r="89" spans="1:5" ht="18.75">
      <c r="A89" s="127">
        <v>9.2200000000000006</v>
      </c>
      <c r="B89" s="48" t="s">
        <v>191</v>
      </c>
      <c r="C89" s="119">
        <v>1</v>
      </c>
      <c r="D89" s="27"/>
      <c r="E89" s="136">
        <f t="shared" si="7"/>
        <v>0</v>
      </c>
    </row>
    <row r="90" spans="1:5" ht="18.75">
      <c r="A90" s="127">
        <v>9.23</v>
      </c>
      <c r="B90" s="48" t="s">
        <v>191</v>
      </c>
      <c r="C90" s="119">
        <v>1</v>
      </c>
      <c r="D90" s="27"/>
      <c r="E90" s="136">
        <f t="shared" si="7"/>
        <v>0</v>
      </c>
    </row>
    <row r="91" spans="1:5" ht="18.75">
      <c r="A91" s="127">
        <v>9.24</v>
      </c>
      <c r="B91" s="48" t="s">
        <v>206</v>
      </c>
      <c r="C91" s="119">
        <v>1</v>
      </c>
      <c r="D91" s="27"/>
      <c r="E91" s="136">
        <f t="shared" si="7"/>
        <v>0</v>
      </c>
    </row>
    <row r="92" spans="1:5" ht="18.75">
      <c r="A92" s="127">
        <v>9.25</v>
      </c>
      <c r="B92" s="48" t="s">
        <v>206</v>
      </c>
      <c r="C92" s="119">
        <v>1</v>
      </c>
      <c r="D92" s="27"/>
      <c r="E92" s="136">
        <f t="shared" si="7"/>
        <v>0</v>
      </c>
    </row>
    <row r="93" spans="1:5" ht="18.75">
      <c r="A93" s="127">
        <v>9.26</v>
      </c>
      <c r="B93" s="48" t="s">
        <v>206</v>
      </c>
      <c r="C93" s="119">
        <v>1</v>
      </c>
      <c r="D93" s="27"/>
      <c r="E93" s="136">
        <f t="shared" si="7"/>
        <v>0</v>
      </c>
    </row>
    <row r="94" spans="1:5" ht="18.75">
      <c r="A94" s="127">
        <v>9.27</v>
      </c>
      <c r="B94" s="48" t="s">
        <v>207</v>
      </c>
      <c r="C94" s="119">
        <v>1</v>
      </c>
      <c r="D94" s="27"/>
      <c r="E94" s="136">
        <f t="shared" si="7"/>
        <v>0</v>
      </c>
    </row>
    <row r="95" spans="1:5" ht="18.75">
      <c r="A95" s="245" t="s">
        <v>208</v>
      </c>
      <c r="B95" s="246"/>
      <c r="C95" s="246"/>
      <c r="D95" s="247"/>
      <c r="E95" s="144">
        <f>SUM(E68:E94)</f>
        <v>0</v>
      </c>
    </row>
    <row r="96" spans="1:5" ht="18.75">
      <c r="A96" s="128">
        <v>10</v>
      </c>
      <c r="B96" s="123"/>
      <c r="C96" s="121"/>
      <c r="D96" s="122"/>
      <c r="E96" s="137"/>
    </row>
    <row r="97" spans="1:5" ht="18.75">
      <c r="A97" s="125">
        <v>10.1</v>
      </c>
      <c r="B97" s="48" t="s">
        <v>193</v>
      </c>
      <c r="C97" s="119">
        <v>1</v>
      </c>
      <c r="D97" s="27"/>
      <c r="E97" s="136">
        <f>D97*C97</f>
        <v>0</v>
      </c>
    </row>
    <row r="98" spans="1:5" ht="18.75">
      <c r="A98" s="125">
        <v>10.199999999999999</v>
      </c>
      <c r="B98" s="48" t="s">
        <v>193</v>
      </c>
      <c r="C98" s="119">
        <v>1</v>
      </c>
      <c r="D98" s="27"/>
      <c r="E98" s="136">
        <f>D98*C98</f>
        <v>0</v>
      </c>
    </row>
    <row r="99" spans="1:5" ht="18.75">
      <c r="A99" s="245" t="s">
        <v>209</v>
      </c>
      <c r="B99" s="246"/>
      <c r="C99" s="246"/>
      <c r="D99" s="247"/>
      <c r="E99" s="144">
        <f>SUM(E97:E98)</f>
        <v>0</v>
      </c>
    </row>
    <row r="100" spans="1:5" ht="18.75">
      <c r="A100" s="128">
        <v>11</v>
      </c>
      <c r="B100" s="123"/>
      <c r="C100" s="121"/>
      <c r="D100" s="122"/>
      <c r="E100" s="137"/>
    </row>
    <row r="101" spans="1:5" ht="18.75">
      <c r="A101" s="125">
        <v>11.1</v>
      </c>
      <c r="B101" s="48" t="s">
        <v>190</v>
      </c>
      <c r="C101" s="119">
        <v>1</v>
      </c>
      <c r="D101" s="27"/>
      <c r="E101" s="136">
        <f>D101*C101</f>
        <v>0</v>
      </c>
    </row>
    <row r="102" spans="1:5" ht="18.75">
      <c r="A102" s="125">
        <v>11.2</v>
      </c>
      <c r="B102" s="48" t="s">
        <v>190</v>
      </c>
      <c r="C102" s="119">
        <v>1</v>
      </c>
      <c r="D102" s="27"/>
      <c r="E102" s="136">
        <f t="shared" ref="E102:E116" si="8">D102*C102</f>
        <v>0</v>
      </c>
    </row>
    <row r="103" spans="1:5" ht="18.75">
      <c r="A103" s="125">
        <v>11.3</v>
      </c>
      <c r="B103" s="48" t="s">
        <v>190</v>
      </c>
      <c r="C103" s="119">
        <v>1</v>
      </c>
      <c r="D103" s="27"/>
      <c r="E103" s="136">
        <f t="shared" si="8"/>
        <v>0</v>
      </c>
    </row>
    <row r="104" spans="1:5" ht="18.75">
      <c r="A104" s="125">
        <v>11.4</v>
      </c>
      <c r="B104" s="48" t="s">
        <v>190</v>
      </c>
      <c r="C104" s="119">
        <v>1</v>
      </c>
      <c r="D104" s="27"/>
      <c r="E104" s="136">
        <f t="shared" si="8"/>
        <v>0</v>
      </c>
    </row>
    <row r="105" spans="1:5" ht="18.75">
      <c r="A105" s="125">
        <v>11.5</v>
      </c>
      <c r="B105" s="48" t="s">
        <v>190</v>
      </c>
      <c r="C105" s="119">
        <v>1</v>
      </c>
      <c r="D105" s="27"/>
      <c r="E105" s="136">
        <f t="shared" si="8"/>
        <v>0</v>
      </c>
    </row>
    <row r="106" spans="1:5" ht="18.75">
      <c r="A106" s="125">
        <v>11.6</v>
      </c>
      <c r="B106" s="48" t="s">
        <v>190</v>
      </c>
      <c r="C106" s="119">
        <v>1</v>
      </c>
      <c r="D106" s="27"/>
      <c r="E106" s="136">
        <f t="shared" si="8"/>
        <v>0</v>
      </c>
    </row>
    <row r="107" spans="1:5" ht="18.75">
      <c r="A107" s="125">
        <v>11.7</v>
      </c>
      <c r="B107" s="48" t="s">
        <v>190</v>
      </c>
      <c r="C107" s="119">
        <v>1</v>
      </c>
      <c r="D107" s="27"/>
      <c r="E107" s="136">
        <f t="shared" si="8"/>
        <v>0</v>
      </c>
    </row>
    <row r="108" spans="1:5" ht="18.75">
      <c r="A108" s="125">
        <v>11.8</v>
      </c>
      <c r="B108" s="48" t="s">
        <v>190</v>
      </c>
      <c r="C108" s="119">
        <v>1</v>
      </c>
      <c r="D108" s="27"/>
      <c r="E108" s="136">
        <f t="shared" si="8"/>
        <v>0</v>
      </c>
    </row>
    <row r="109" spans="1:5" ht="18.75">
      <c r="A109" s="125">
        <v>11.9</v>
      </c>
      <c r="B109" s="48" t="s">
        <v>190</v>
      </c>
      <c r="C109" s="119">
        <v>1</v>
      </c>
      <c r="D109" s="27"/>
      <c r="E109" s="136">
        <f t="shared" si="8"/>
        <v>0</v>
      </c>
    </row>
    <row r="110" spans="1:5" ht="18.75">
      <c r="A110" s="127">
        <v>11.1</v>
      </c>
      <c r="B110" s="48" t="s">
        <v>190</v>
      </c>
      <c r="C110" s="119">
        <v>1</v>
      </c>
      <c r="D110" s="27"/>
      <c r="E110" s="136">
        <f t="shared" si="8"/>
        <v>0</v>
      </c>
    </row>
    <row r="111" spans="1:5" ht="18.75">
      <c r="A111" s="127">
        <v>11.11</v>
      </c>
      <c r="B111" s="48" t="s">
        <v>206</v>
      </c>
      <c r="C111" s="119">
        <v>1</v>
      </c>
      <c r="D111" s="27"/>
      <c r="E111" s="136">
        <f t="shared" si="8"/>
        <v>0</v>
      </c>
    </row>
    <row r="112" spans="1:5" ht="18.75">
      <c r="A112" s="127">
        <v>11.12</v>
      </c>
      <c r="B112" s="48" t="s">
        <v>206</v>
      </c>
      <c r="C112" s="119">
        <v>1</v>
      </c>
      <c r="D112" s="27"/>
      <c r="E112" s="136">
        <f t="shared" si="8"/>
        <v>0</v>
      </c>
    </row>
    <row r="113" spans="1:5" ht="18.75">
      <c r="A113" s="127">
        <v>11.13</v>
      </c>
      <c r="B113" s="48" t="s">
        <v>206</v>
      </c>
      <c r="C113" s="119">
        <v>1</v>
      </c>
      <c r="D113" s="27"/>
      <c r="E113" s="136">
        <f t="shared" si="8"/>
        <v>0</v>
      </c>
    </row>
    <row r="114" spans="1:5" ht="18.75">
      <c r="A114" s="127">
        <v>11.14</v>
      </c>
      <c r="B114" s="48" t="s">
        <v>206</v>
      </c>
      <c r="C114" s="119">
        <v>1</v>
      </c>
      <c r="D114" s="27"/>
      <c r="E114" s="136">
        <f t="shared" si="8"/>
        <v>0</v>
      </c>
    </row>
    <row r="115" spans="1:5" ht="18.75">
      <c r="A115" s="127">
        <v>11.15</v>
      </c>
      <c r="B115" s="48" t="s">
        <v>206</v>
      </c>
      <c r="C115" s="119">
        <v>1</v>
      </c>
      <c r="D115" s="27"/>
      <c r="E115" s="136">
        <f t="shared" si="8"/>
        <v>0</v>
      </c>
    </row>
    <row r="116" spans="1:5" ht="18.75">
      <c r="A116" s="129">
        <v>11.16</v>
      </c>
      <c r="B116" s="48" t="s">
        <v>206</v>
      </c>
      <c r="C116" s="119">
        <v>1</v>
      </c>
      <c r="D116" s="27"/>
      <c r="E116" s="136">
        <f t="shared" si="8"/>
        <v>0</v>
      </c>
    </row>
    <row r="117" spans="1:5" ht="18.75">
      <c r="A117" s="245" t="s">
        <v>210</v>
      </c>
      <c r="B117" s="246"/>
      <c r="C117" s="246"/>
      <c r="D117" s="247"/>
      <c r="E117" s="144">
        <f>SUM(E101:E116)</f>
        <v>0</v>
      </c>
    </row>
    <row r="118" spans="1:5" ht="18.75">
      <c r="A118" s="128">
        <v>12</v>
      </c>
      <c r="B118" s="123"/>
      <c r="C118" s="121"/>
      <c r="D118" s="122"/>
      <c r="E118" s="137"/>
    </row>
    <row r="119" spans="1:5" ht="18.75">
      <c r="A119" s="130">
        <v>12.1</v>
      </c>
      <c r="B119" s="48" t="s">
        <v>206</v>
      </c>
      <c r="C119" s="119">
        <v>1</v>
      </c>
      <c r="D119" s="27"/>
      <c r="E119" s="136">
        <f>D119*C119</f>
        <v>0</v>
      </c>
    </row>
    <row r="120" spans="1:5" ht="18.75">
      <c r="A120" s="130">
        <v>12.2</v>
      </c>
      <c r="B120" s="48" t="s">
        <v>190</v>
      </c>
      <c r="C120" s="119">
        <v>1</v>
      </c>
      <c r="D120" s="27"/>
      <c r="E120" s="136">
        <f t="shared" ref="E120:E123" si="9">D120*C120</f>
        <v>0</v>
      </c>
    </row>
    <row r="121" spans="1:5" ht="18.75">
      <c r="A121" s="130">
        <v>12.3</v>
      </c>
      <c r="B121" s="48" t="s">
        <v>190</v>
      </c>
      <c r="C121" s="119">
        <v>1</v>
      </c>
      <c r="D121" s="27"/>
      <c r="E121" s="136">
        <f t="shared" si="9"/>
        <v>0</v>
      </c>
    </row>
    <row r="122" spans="1:5" ht="18.75">
      <c r="A122" s="130">
        <v>12.4</v>
      </c>
      <c r="B122" s="48" t="s">
        <v>190</v>
      </c>
      <c r="C122" s="119">
        <v>1</v>
      </c>
      <c r="D122" s="27"/>
      <c r="E122" s="136">
        <f t="shared" si="9"/>
        <v>0</v>
      </c>
    </row>
    <row r="123" spans="1:5" ht="19.5" thickBot="1">
      <c r="A123" s="131">
        <v>12.5</v>
      </c>
      <c r="B123" s="116" t="s">
        <v>206</v>
      </c>
      <c r="C123" s="140">
        <v>1</v>
      </c>
      <c r="D123" s="141"/>
      <c r="E123" s="142">
        <f t="shared" si="9"/>
        <v>0</v>
      </c>
    </row>
    <row r="124" spans="1:5" ht="19.5" thickBot="1">
      <c r="A124" s="245" t="s">
        <v>211</v>
      </c>
      <c r="B124" s="246"/>
      <c r="C124" s="246"/>
      <c r="D124" s="247"/>
      <c r="E124" s="144">
        <f>SUM(E119:E123)</f>
        <v>0</v>
      </c>
    </row>
    <row r="125" spans="1:5" ht="26.25" customHeight="1" thickBot="1">
      <c r="A125" s="244" t="s">
        <v>212</v>
      </c>
      <c r="B125" s="244"/>
      <c r="C125" s="244"/>
      <c r="D125" s="244"/>
      <c r="E125" s="143">
        <f>SUM(E16+E22+E30+E36+E41+E53+E62+E66+E95+E99+E117+E124)</f>
        <v>0</v>
      </c>
    </row>
  </sheetData>
  <mergeCells count="16">
    <mergeCell ref="A3:E4"/>
    <mergeCell ref="A1:E1"/>
    <mergeCell ref="A2:E2"/>
    <mergeCell ref="A125:D125"/>
    <mergeCell ref="A16:D16"/>
    <mergeCell ref="A22:D22"/>
    <mergeCell ref="A30:D30"/>
    <mergeCell ref="A36:D36"/>
    <mergeCell ref="A41:D41"/>
    <mergeCell ref="A53:D53"/>
    <mergeCell ref="A62:D62"/>
    <mergeCell ref="A66:D66"/>
    <mergeCell ref="A95:D95"/>
    <mergeCell ref="A99:D99"/>
    <mergeCell ref="A117:D117"/>
    <mergeCell ref="A124:D124"/>
  </mergeCells>
  <printOptions horizontalCentered="1" verticalCentered="1"/>
  <pageMargins left="0" right="0" top="0" bottom="0" header="0" footer="0"/>
  <pageSetup scale="69" fitToHeight="0"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65">
    <tabColor theme="7"/>
  </sheetPr>
  <dimension ref="A1:K69"/>
  <sheetViews>
    <sheetView view="pageBreakPreview" zoomScale="80" zoomScaleNormal="50" zoomScaleSheetLayoutView="80" workbookViewId="0">
      <selection activeCell="E26" sqref="E26:G26"/>
    </sheetView>
  </sheetViews>
  <sheetFormatPr defaultRowHeight="21"/>
  <cols>
    <col min="1" max="1" width="6.42578125" style="18" customWidth="1"/>
    <col min="2" max="2" width="18.85546875" style="1" customWidth="1"/>
    <col min="3" max="3" width="11.85546875" style="1" customWidth="1"/>
    <col min="4" max="4" width="21.5703125" style="1" customWidth="1"/>
    <col min="5" max="5" width="19.42578125" style="1" customWidth="1"/>
    <col min="6" max="6" width="12.85546875" style="1" customWidth="1"/>
    <col min="7" max="7" width="10.5703125" style="1" customWidth="1"/>
    <col min="8" max="8" width="12" style="7" customWidth="1"/>
    <col min="9" max="9" width="10.85546875" style="1" customWidth="1"/>
    <col min="10" max="10" width="10.42578125" style="1" customWidth="1"/>
    <col min="11" max="11" width="13.42578125" style="1" customWidth="1"/>
  </cols>
  <sheetData>
    <row r="1" spans="1:11" ht="79.5" customHeight="1">
      <c r="A1" s="165" t="s">
        <v>0</v>
      </c>
      <c r="B1" s="165"/>
      <c r="C1" s="165"/>
      <c r="D1" s="165"/>
      <c r="E1" s="165"/>
      <c r="F1" s="165"/>
      <c r="G1" s="165"/>
      <c r="H1" s="165"/>
      <c r="I1" s="165"/>
      <c r="J1" s="165"/>
      <c r="K1" s="165"/>
    </row>
    <row r="2" spans="1:11" ht="33.75" customHeight="1">
      <c r="A2" s="166" t="s">
        <v>41</v>
      </c>
      <c r="B2" s="166"/>
      <c r="C2" s="166"/>
      <c r="D2" s="166"/>
      <c r="E2" s="166"/>
      <c r="F2" s="166"/>
      <c r="G2" s="166"/>
      <c r="H2" s="166"/>
      <c r="I2" s="166"/>
      <c r="J2" s="166"/>
      <c r="K2" s="166"/>
    </row>
    <row r="3" spans="1:11" ht="34.5" customHeight="1">
      <c r="A3" s="264" t="s">
        <v>213</v>
      </c>
      <c r="B3" s="265"/>
      <c r="C3" s="266" t="s">
        <v>39</v>
      </c>
      <c r="D3" s="267"/>
      <c r="E3" s="37" t="s">
        <v>44</v>
      </c>
      <c r="F3" s="266" t="s">
        <v>45</v>
      </c>
      <c r="G3" s="270"/>
      <c r="H3" s="35" t="s">
        <v>46</v>
      </c>
      <c r="I3" s="266" t="s">
        <v>222</v>
      </c>
      <c r="J3" s="270"/>
      <c r="K3" s="267"/>
    </row>
    <row r="4" spans="1:11" ht="39.75" customHeight="1">
      <c r="A4" s="264" t="s">
        <v>215</v>
      </c>
      <c r="B4" s="265"/>
      <c r="C4" s="266">
        <v>141</v>
      </c>
      <c r="D4" s="267"/>
      <c r="E4" s="38" t="s">
        <v>49</v>
      </c>
      <c r="F4" s="273" t="s">
        <v>50</v>
      </c>
      <c r="G4" s="274"/>
      <c r="H4" s="36" t="s">
        <v>216</v>
      </c>
      <c r="I4" s="266">
        <v>30</v>
      </c>
      <c r="J4" s="270"/>
      <c r="K4" s="267"/>
    </row>
    <row r="5" spans="1:11" ht="23.25">
      <c r="A5" s="10"/>
      <c r="B5" s="4"/>
      <c r="C5" s="4"/>
      <c r="D5" s="4"/>
      <c r="E5" s="4"/>
      <c r="F5"/>
      <c r="G5"/>
      <c r="H5" s="8"/>
      <c r="I5" s="5"/>
      <c r="J5" s="2"/>
    </row>
    <row r="6" spans="1:11" ht="31.5" customHeight="1">
      <c r="A6" s="11" t="s">
        <v>52</v>
      </c>
      <c r="B6" s="161" t="s">
        <v>53</v>
      </c>
      <c r="C6" s="162"/>
      <c r="D6" s="163"/>
      <c r="E6" s="164" t="s">
        <v>54</v>
      </c>
      <c r="F6" s="164"/>
      <c r="G6" s="164"/>
      <c r="H6" s="24" t="s">
        <v>55</v>
      </c>
      <c r="I6" s="24" t="s">
        <v>56</v>
      </c>
      <c r="J6" s="24" t="s">
        <v>57</v>
      </c>
      <c r="K6" s="24" t="s">
        <v>58</v>
      </c>
    </row>
    <row r="7" spans="1:11" ht="30" customHeight="1">
      <c r="A7" s="13">
        <v>1</v>
      </c>
      <c r="B7" s="174" t="s">
        <v>59</v>
      </c>
      <c r="C7" s="174"/>
      <c r="D7" s="174"/>
      <c r="E7" s="174" t="s">
        <v>60</v>
      </c>
      <c r="F7" s="174"/>
      <c r="G7" s="174"/>
      <c r="H7" s="9"/>
      <c r="I7" s="3"/>
      <c r="J7" s="3"/>
      <c r="K7" s="3"/>
    </row>
    <row r="8" spans="1:11" ht="116.25" customHeight="1">
      <c r="A8" s="12">
        <v>1.1000000000000001</v>
      </c>
      <c r="B8" s="175" t="s">
        <v>61</v>
      </c>
      <c r="C8" s="176"/>
      <c r="D8" s="177"/>
      <c r="E8" s="178" t="s">
        <v>62</v>
      </c>
      <c r="F8" s="179"/>
      <c r="G8" s="180"/>
      <c r="H8" s="46" t="s">
        <v>63</v>
      </c>
      <c r="I8" s="28"/>
      <c r="J8" s="27">
        <v>15</v>
      </c>
      <c r="K8" s="25">
        <f>J8*I8</f>
        <v>0</v>
      </c>
    </row>
    <row r="9" spans="1:11" ht="126.75" customHeight="1">
      <c r="A9" s="12">
        <v>1.2</v>
      </c>
      <c r="B9" s="196" t="s">
        <v>64</v>
      </c>
      <c r="C9" s="196"/>
      <c r="D9" s="196"/>
      <c r="E9" s="197" t="s">
        <v>65</v>
      </c>
      <c r="F9" s="197"/>
      <c r="G9" s="197"/>
      <c r="H9" s="46" t="s">
        <v>63</v>
      </c>
      <c r="I9" s="28"/>
      <c r="J9" s="27">
        <v>15</v>
      </c>
      <c r="K9" s="25">
        <f>J9*I9</f>
        <v>0</v>
      </c>
    </row>
    <row r="10" spans="1:11" ht="25.5" customHeight="1">
      <c r="A10" s="90">
        <v>2</v>
      </c>
      <c r="B10" s="262" t="s">
        <v>66</v>
      </c>
      <c r="C10" s="262"/>
      <c r="D10" s="262"/>
      <c r="E10" s="262" t="s">
        <v>67</v>
      </c>
      <c r="F10" s="262"/>
      <c r="G10" s="262"/>
      <c r="H10" s="47"/>
      <c r="I10" s="9"/>
      <c r="J10" s="26"/>
      <c r="K10" s="26"/>
    </row>
    <row r="11" spans="1:11" ht="101.25" customHeight="1">
      <c r="A11" s="12">
        <v>2.1</v>
      </c>
      <c r="B11" s="175" t="s">
        <v>68</v>
      </c>
      <c r="C11" s="176"/>
      <c r="D11" s="177"/>
      <c r="E11" s="178" t="s">
        <v>69</v>
      </c>
      <c r="F11" s="179"/>
      <c r="G11" s="180"/>
      <c r="H11" s="46" t="s">
        <v>63</v>
      </c>
      <c r="I11" s="28">
        <v>40</v>
      </c>
      <c r="J11" s="27">
        <v>4</v>
      </c>
      <c r="K11" s="25">
        <f t="shared" ref="K11:K16" si="0">J11*I11</f>
        <v>160</v>
      </c>
    </row>
    <row r="12" spans="1:11" ht="104.25" customHeight="1">
      <c r="A12" s="14">
        <v>2.2000000000000002</v>
      </c>
      <c r="B12" s="175" t="s">
        <v>70</v>
      </c>
      <c r="C12" s="176"/>
      <c r="D12" s="177"/>
      <c r="E12" s="178" t="s">
        <v>71</v>
      </c>
      <c r="F12" s="179"/>
      <c r="G12" s="180"/>
      <c r="H12" s="48" t="s">
        <v>72</v>
      </c>
      <c r="I12" s="28"/>
      <c r="J12" s="27">
        <v>8</v>
      </c>
      <c r="K12" s="25">
        <f t="shared" si="0"/>
        <v>0</v>
      </c>
    </row>
    <row r="13" spans="1:11" ht="93" customHeight="1">
      <c r="A13" s="14">
        <v>2.2999999999999998</v>
      </c>
      <c r="B13" s="175" t="s">
        <v>73</v>
      </c>
      <c r="C13" s="176"/>
      <c r="D13" s="177"/>
      <c r="E13" s="178" t="s">
        <v>74</v>
      </c>
      <c r="F13" s="179"/>
      <c r="G13" s="180"/>
      <c r="H13" s="48" t="s">
        <v>72</v>
      </c>
      <c r="I13" s="28">
        <v>45</v>
      </c>
      <c r="J13" s="27">
        <v>11</v>
      </c>
      <c r="K13" s="25">
        <f t="shared" si="0"/>
        <v>495</v>
      </c>
    </row>
    <row r="14" spans="1:11" ht="157.5" customHeight="1">
      <c r="A14" s="14">
        <v>2.4</v>
      </c>
      <c r="B14" s="175" t="s">
        <v>75</v>
      </c>
      <c r="C14" s="176"/>
      <c r="D14" s="177"/>
      <c r="E14" s="178" t="s">
        <v>76</v>
      </c>
      <c r="F14" s="179"/>
      <c r="G14" s="180"/>
      <c r="H14" s="46" t="s">
        <v>63</v>
      </c>
      <c r="I14" s="28">
        <v>40</v>
      </c>
      <c r="J14" s="27">
        <v>15</v>
      </c>
      <c r="K14" s="25">
        <f t="shared" si="0"/>
        <v>600</v>
      </c>
    </row>
    <row r="15" spans="1:11" ht="84" customHeight="1">
      <c r="A15" s="12">
        <v>2.5</v>
      </c>
      <c r="B15" s="175" t="s">
        <v>77</v>
      </c>
      <c r="C15" s="176"/>
      <c r="D15" s="177"/>
      <c r="E15" s="178" t="s">
        <v>78</v>
      </c>
      <c r="F15" s="179"/>
      <c r="G15" s="180"/>
      <c r="H15" s="46" t="s">
        <v>63</v>
      </c>
      <c r="I15" s="28"/>
      <c r="J15" s="27">
        <v>18</v>
      </c>
      <c r="K15" s="25">
        <f t="shared" si="0"/>
        <v>0</v>
      </c>
    </row>
    <row r="16" spans="1:11" ht="131.44999999999999" customHeight="1">
      <c r="A16" s="14">
        <v>2.6</v>
      </c>
      <c r="B16" s="175" t="s">
        <v>79</v>
      </c>
      <c r="C16" s="176"/>
      <c r="D16" s="177"/>
      <c r="E16" s="178" t="s">
        <v>80</v>
      </c>
      <c r="F16" s="179"/>
      <c r="G16" s="180"/>
      <c r="H16" s="46" t="s">
        <v>63</v>
      </c>
      <c r="I16" s="28"/>
      <c r="J16" s="27">
        <v>10</v>
      </c>
      <c r="K16" s="25">
        <f t="shared" si="0"/>
        <v>0</v>
      </c>
    </row>
    <row r="17" spans="1:11" ht="30" customHeight="1">
      <c r="A17" s="91">
        <v>3</v>
      </c>
      <c r="B17" s="263" t="s">
        <v>81</v>
      </c>
      <c r="C17" s="263"/>
      <c r="D17" s="263"/>
      <c r="E17" s="262" t="s">
        <v>82</v>
      </c>
      <c r="F17" s="262"/>
      <c r="G17" s="262"/>
      <c r="H17" s="47"/>
      <c r="I17" s="29"/>
      <c r="J17" s="26"/>
      <c r="K17" s="26"/>
    </row>
    <row r="18" spans="1:11" ht="90" customHeight="1">
      <c r="A18" s="12">
        <v>3.1</v>
      </c>
      <c r="B18" s="175" t="s">
        <v>83</v>
      </c>
      <c r="C18" s="176"/>
      <c r="D18" s="177"/>
      <c r="E18" s="178" t="s">
        <v>84</v>
      </c>
      <c r="F18" s="179"/>
      <c r="G18" s="180"/>
      <c r="H18" s="46" t="s">
        <v>85</v>
      </c>
      <c r="I18" s="28"/>
      <c r="J18" s="27">
        <v>50</v>
      </c>
      <c r="K18" s="25">
        <f t="shared" ref="K18:K23" si="1">J18*I18</f>
        <v>0</v>
      </c>
    </row>
    <row r="19" spans="1:11" ht="108.6" customHeight="1">
      <c r="A19" s="12">
        <v>3.2</v>
      </c>
      <c r="B19" s="175" t="s">
        <v>86</v>
      </c>
      <c r="C19" s="176"/>
      <c r="D19" s="177"/>
      <c r="E19" s="178" t="s">
        <v>87</v>
      </c>
      <c r="F19" s="179"/>
      <c r="G19" s="180"/>
      <c r="H19" s="46" t="s">
        <v>63</v>
      </c>
      <c r="I19" s="28"/>
      <c r="J19" s="27">
        <v>10</v>
      </c>
      <c r="K19" s="25">
        <f t="shared" si="1"/>
        <v>0</v>
      </c>
    </row>
    <row r="20" spans="1:11" ht="116.1" customHeight="1">
      <c r="A20" s="12">
        <v>3.3</v>
      </c>
      <c r="B20" s="175" t="s">
        <v>88</v>
      </c>
      <c r="C20" s="176"/>
      <c r="D20" s="177"/>
      <c r="E20" s="178" t="s">
        <v>89</v>
      </c>
      <c r="F20" s="179"/>
      <c r="G20" s="180"/>
      <c r="H20" s="46" t="s">
        <v>63</v>
      </c>
      <c r="I20" s="28"/>
      <c r="J20" s="27">
        <v>60</v>
      </c>
      <c r="K20" s="25">
        <f t="shared" si="1"/>
        <v>0</v>
      </c>
    </row>
    <row r="21" spans="1:11" ht="91.5" customHeight="1">
      <c r="A21" s="34">
        <v>3.4</v>
      </c>
      <c r="B21" s="175" t="s">
        <v>90</v>
      </c>
      <c r="C21" s="176"/>
      <c r="D21" s="177"/>
      <c r="E21" s="178" t="s">
        <v>91</v>
      </c>
      <c r="F21" s="179"/>
      <c r="G21" s="180"/>
      <c r="H21" s="48" t="s">
        <v>85</v>
      </c>
      <c r="I21" s="28"/>
      <c r="J21" s="27">
        <v>25</v>
      </c>
      <c r="K21" s="25">
        <f t="shared" si="1"/>
        <v>0</v>
      </c>
    </row>
    <row r="22" spans="1:11" ht="119.1" customHeight="1">
      <c r="A22" s="34">
        <v>3.5</v>
      </c>
      <c r="B22" s="175" t="s">
        <v>92</v>
      </c>
      <c r="C22" s="176"/>
      <c r="D22" s="177"/>
      <c r="E22" s="178" t="s">
        <v>93</v>
      </c>
      <c r="F22" s="179"/>
      <c r="G22" s="180"/>
      <c r="H22" s="46" t="s">
        <v>63</v>
      </c>
      <c r="I22" s="28"/>
      <c r="J22" s="27">
        <v>50</v>
      </c>
      <c r="K22" s="25">
        <f t="shared" si="1"/>
        <v>0</v>
      </c>
    </row>
    <row r="23" spans="1:11" ht="91.5" customHeight="1">
      <c r="A23" s="34">
        <v>3.6</v>
      </c>
      <c r="B23" s="175" t="s">
        <v>94</v>
      </c>
      <c r="C23" s="176"/>
      <c r="D23" s="177"/>
      <c r="E23" s="178" t="s">
        <v>95</v>
      </c>
      <c r="F23" s="179"/>
      <c r="G23" s="180"/>
      <c r="H23" s="48" t="s">
        <v>85</v>
      </c>
      <c r="I23" s="28"/>
      <c r="J23" s="27">
        <v>25</v>
      </c>
      <c r="K23" s="25">
        <f t="shared" si="1"/>
        <v>0</v>
      </c>
    </row>
    <row r="24" spans="1:11" ht="28.5" customHeight="1">
      <c r="A24" s="92">
        <v>4</v>
      </c>
      <c r="B24" s="262" t="s">
        <v>96</v>
      </c>
      <c r="C24" s="262"/>
      <c r="D24" s="262"/>
      <c r="E24" s="262" t="s">
        <v>97</v>
      </c>
      <c r="F24" s="262"/>
      <c r="G24" s="262"/>
      <c r="H24" s="47"/>
      <c r="I24" s="29"/>
      <c r="J24" s="26"/>
      <c r="K24" s="26"/>
    </row>
    <row r="25" spans="1:11" ht="148.5" customHeight="1">
      <c r="A25" s="12">
        <v>4.0999999999999996</v>
      </c>
      <c r="B25" s="175" t="s">
        <v>98</v>
      </c>
      <c r="C25" s="176"/>
      <c r="D25" s="177"/>
      <c r="E25" s="178" t="s">
        <v>99</v>
      </c>
      <c r="F25" s="179"/>
      <c r="G25" s="180"/>
      <c r="H25" s="46" t="s">
        <v>63</v>
      </c>
      <c r="I25" s="28"/>
      <c r="J25" s="27">
        <v>110</v>
      </c>
      <c r="K25" s="25">
        <f>J25*I25</f>
        <v>0</v>
      </c>
    </row>
    <row r="26" spans="1:11" ht="112.5" customHeight="1">
      <c r="A26" s="14">
        <v>4.2</v>
      </c>
      <c r="B26" s="175" t="s">
        <v>100</v>
      </c>
      <c r="C26" s="176"/>
      <c r="D26" s="177"/>
      <c r="E26" s="178" t="s">
        <v>101</v>
      </c>
      <c r="F26" s="179"/>
      <c r="G26" s="180"/>
      <c r="H26" s="46" t="s">
        <v>63</v>
      </c>
      <c r="I26" s="28"/>
      <c r="J26" s="27">
        <v>90</v>
      </c>
      <c r="K26" s="25">
        <f>J26*I26</f>
        <v>0</v>
      </c>
    </row>
    <row r="27" spans="1:11" ht="89.1" customHeight="1">
      <c r="A27" s="12">
        <v>4.3</v>
      </c>
      <c r="B27" s="175" t="s">
        <v>102</v>
      </c>
      <c r="C27" s="176"/>
      <c r="D27" s="177"/>
      <c r="E27" s="178" t="s">
        <v>103</v>
      </c>
      <c r="F27" s="179"/>
      <c r="G27" s="180"/>
      <c r="H27" s="46" t="s">
        <v>63</v>
      </c>
      <c r="I27" s="28"/>
      <c r="J27" s="27">
        <v>90</v>
      </c>
      <c r="K27" s="25">
        <f>J27*I27</f>
        <v>0</v>
      </c>
    </row>
    <row r="28" spans="1:11" ht="97.5" customHeight="1">
      <c r="A28" s="14">
        <v>4.4000000000000004</v>
      </c>
      <c r="B28" s="175" t="s">
        <v>104</v>
      </c>
      <c r="C28" s="176"/>
      <c r="D28" s="177"/>
      <c r="E28" s="178" t="s">
        <v>105</v>
      </c>
      <c r="F28" s="179"/>
      <c r="G28" s="180"/>
      <c r="H28" s="49" t="s">
        <v>106</v>
      </c>
      <c r="I28" s="28"/>
      <c r="J28" s="27">
        <v>8</v>
      </c>
      <c r="K28" s="25">
        <f>J28*I28</f>
        <v>0</v>
      </c>
    </row>
    <row r="29" spans="1:11" ht="137.25" customHeight="1">
      <c r="A29" s="14">
        <v>4.5</v>
      </c>
      <c r="B29" s="175" t="s">
        <v>107</v>
      </c>
      <c r="C29" s="176"/>
      <c r="D29" s="177"/>
      <c r="E29" s="178" t="s">
        <v>108</v>
      </c>
      <c r="F29" s="179"/>
      <c r="G29" s="180"/>
      <c r="H29" s="49" t="s">
        <v>106</v>
      </c>
      <c r="I29" s="28"/>
      <c r="J29" s="27">
        <v>35</v>
      </c>
      <c r="K29" s="25">
        <f>J29*I29</f>
        <v>0</v>
      </c>
    </row>
    <row r="30" spans="1:11" ht="33" customHeight="1">
      <c r="A30" s="92">
        <v>5</v>
      </c>
      <c r="B30" s="262" t="s">
        <v>109</v>
      </c>
      <c r="C30" s="262"/>
      <c r="D30" s="262"/>
      <c r="E30" s="262" t="s">
        <v>110</v>
      </c>
      <c r="F30" s="262"/>
      <c r="G30" s="262"/>
      <c r="H30" s="47"/>
      <c r="I30" s="30"/>
      <c r="J30" s="26"/>
      <c r="K30" s="26"/>
    </row>
    <row r="31" spans="1:11" ht="167.25" customHeight="1">
      <c r="A31" s="14">
        <v>5.0999999999999996</v>
      </c>
      <c r="B31" s="196" t="s">
        <v>111</v>
      </c>
      <c r="C31" s="196"/>
      <c r="D31" s="196"/>
      <c r="E31" s="197" t="s">
        <v>112</v>
      </c>
      <c r="F31" s="197"/>
      <c r="G31" s="197"/>
      <c r="H31" s="48" t="s">
        <v>72</v>
      </c>
      <c r="I31" s="28"/>
      <c r="J31" s="27">
        <v>10</v>
      </c>
      <c r="K31" s="25">
        <f>J31*I31</f>
        <v>0</v>
      </c>
    </row>
    <row r="32" spans="1:11" ht="135" customHeight="1">
      <c r="A32" s="14">
        <v>5.2</v>
      </c>
      <c r="B32" s="196" t="s">
        <v>113</v>
      </c>
      <c r="C32" s="196"/>
      <c r="D32" s="196"/>
      <c r="E32" s="258" t="s">
        <v>114</v>
      </c>
      <c r="F32" s="258"/>
      <c r="G32" s="258"/>
      <c r="H32" s="48" t="s">
        <v>63</v>
      </c>
      <c r="I32" s="28"/>
      <c r="J32" s="27">
        <v>35</v>
      </c>
      <c r="K32" s="25">
        <f>J32*I32</f>
        <v>0</v>
      </c>
    </row>
    <row r="33" spans="1:11" ht="33" customHeight="1">
      <c r="A33" s="93">
        <v>6</v>
      </c>
      <c r="B33" s="259" t="s">
        <v>115</v>
      </c>
      <c r="C33" s="260"/>
      <c r="D33" s="261"/>
      <c r="E33" s="259" t="s">
        <v>116</v>
      </c>
      <c r="F33" s="260"/>
      <c r="G33" s="261"/>
      <c r="H33" s="50"/>
      <c r="I33" s="30"/>
      <c r="J33" s="26"/>
      <c r="K33" s="26"/>
    </row>
    <row r="34" spans="1:11" ht="112.5" customHeight="1">
      <c r="A34" s="12">
        <v>6.1</v>
      </c>
      <c r="B34" s="175" t="s">
        <v>117</v>
      </c>
      <c r="C34" s="176"/>
      <c r="D34" s="177"/>
      <c r="E34" s="178" t="s">
        <v>118</v>
      </c>
      <c r="F34" s="179"/>
      <c r="G34" s="180"/>
      <c r="H34" s="46" t="s">
        <v>85</v>
      </c>
      <c r="I34" s="28"/>
      <c r="J34" s="27">
        <v>200</v>
      </c>
      <c r="K34" s="25">
        <f>J34*I34</f>
        <v>0</v>
      </c>
    </row>
    <row r="35" spans="1:11" ht="113.25" customHeight="1">
      <c r="A35" s="12">
        <v>6.2</v>
      </c>
      <c r="B35" s="175" t="s">
        <v>119</v>
      </c>
      <c r="C35" s="176"/>
      <c r="D35" s="177"/>
      <c r="E35" s="178" t="s">
        <v>120</v>
      </c>
      <c r="F35" s="179"/>
      <c r="G35" s="180"/>
      <c r="H35" s="48" t="s">
        <v>85</v>
      </c>
      <c r="I35" s="28"/>
      <c r="J35" s="27">
        <v>200</v>
      </c>
      <c r="K35" s="25">
        <f>J35*I35</f>
        <v>0</v>
      </c>
    </row>
    <row r="36" spans="1:11" ht="113.25" customHeight="1">
      <c r="A36" s="12">
        <v>6.3</v>
      </c>
      <c r="B36" s="196" t="s">
        <v>121</v>
      </c>
      <c r="C36" s="196"/>
      <c r="D36" s="196"/>
      <c r="E36" s="197" t="s">
        <v>122</v>
      </c>
      <c r="F36" s="197"/>
      <c r="G36" s="197"/>
      <c r="H36" s="48" t="s">
        <v>85</v>
      </c>
      <c r="I36" s="28"/>
      <c r="J36" s="27">
        <v>250</v>
      </c>
      <c r="K36" s="25">
        <f t="shared" ref="K36:K54" si="2">J36*I36</f>
        <v>0</v>
      </c>
    </row>
    <row r="37" spans="1:11" ht="113.25" customHeight="1">
      <c r="A37" s="12">
        <v>6.4</v>
      </c>
      <c r="B37" s="196" t="s">
        <v>123</v>
      </c>
      <c r="C37" s="196"/>
      <c r="D37" s="196"/>
      <c r="E37" s="197" t="s">
        <v>124</v>
      </c>
      <c r="F37" s="197"/>
      <c r="G37" s="197"/>
      <c r="H37" s="48" t="s">
        <v>85</v>
      </c>
      <c r="I37" s="28"/>
      <c r="J37" s="27">
        <v>210</v>
      </c>
      <c r="K37" s="25">
        <f t="shared" si="2"/>
        <v>0</v>
      </c>
    </row>
    <row r="38" spans="1:11" ht="113.25" customHeight="1">
      <c r="A38" s="12">
        <v>6.5</v>
      </c>
      <c r="B38" s="196" t="s">
        <v>125</v>
      </c>
      <c r="C38" s="196"/>
      <c r="D38" s="196"/>
      <c r="E38" s="197" t="s">
        <v>126</v>
      </c>
      <c r="F38" s="197"/>
      <c r="G38" s="197"/>
      <c r="H38" s="48" t="s">
        <v>72</v>
      </c>
      <c r="I38" s="28"/>
      <c r="J38" s="27">
        <v>15</v>
      </c>
      <c r="K38" s="25">
        <f t="shared" si="2"/>
        <v>0</v>
      </c>
    </row>
    <row r="39" spans="1:11" ht="87.75" customHeight="1">
      <c r="A39" s="12">
        <v>6.6</v>
      </c>
      <c r="B39" s="196" t="s">
        <v>127</v>
      </c>
      <c r="C39" s="196"/>
      <c r="D39" s="196"/>
      <c r="E39" s="197" t="s">
        <v>128</v>
      </c>
      <c r="F39" s="197"/>
      <c r="G39" s="197"/>
      <c r="H39" s="48" t="s">
        <v>85</v>
      </c>
      <c r="I39" s="28"/>
      <c r="J39" s="27">
        <v>30</v>
      </c>
      <c r="K39" s="25">
        <f t="shared" si="2"/>
        <v>0</v>
      </c>
    </row>
    <row r="40" spans="1:11" ht="113.25" customHeight="1">
      <c r="A40" s="12">
        <v>6.7</v>
      </c>
      <c r="B40" s="196" t="s">
        <v>129</v>
      </c>
      <c r="C40" s="196"/>
      <c r="D40" s="196"/>
      <c r="E40" s="197" t="s">
        <v>130</v>
      </c>
      <c r="F40" s="197"/>
      <c r="G40" s="197"/>
      <c r="H40" s="48" t="s">
        <v>72</v>
      </c>
      <c r="I40" s="28"/>
      <c r="J40" s="27">
        <v>20</v>
      </c>
      <c r="K40" s="25">
        <f t="shared" si="2"/>
        <v>0</v>
      </c>
    </row>
    <row r="41" spans="1:11" ht="137.1" customHeight="1">
      <c r="A41" s="12">
        <v>6.8</v>
      </c>
      <c r="B41" s="196" t="s">
        <v>131</v>
      </c>
      <c r="C41" s="196"/>
      <c r="D41" s="196"/>
      <c r="E41" s="197" t="s">
        <v>132</v>
      </c>
      <c r="F41" s="197"/>
      <c r="G41" s="197"/>
      <c r="H41" s="48" t="s">
        <v>85</v>
      </c>
      <c r="I41" s="28"/>
      <c r="J41" s="27">
        <v>175</v>
      </c>
      <c r="K41" s="25">
        <f t="shared" si="2"/>
        <v>0</v>
      </c>
    </row>
    <row r="42" spans="1:11" ht="72" customHeight="1">
      <c r="A42" s="12">
        <v>6.9</v>
      </c>
      <c r="B42" s="196" t="s">
        <v>133</v>
      </c>
      <c r="C42" s="196"/>
      <c r="D42" s="196"/>
      <c r="E42" s="197" t="s">
        <v>134</v>
      </c>
      <c r="F42" s="197"/>
      <c r="G42" s="197"/>
      <c r="H42" s="48" t="s">
        <v>85</v>
      </c>
      <c r="I42" s="28"/>
      <c r="J42" s="27">
        <v>35</v>
      </c>
      <c r="K42" s="25">
        <f t="shared" si="2"/>
        <v>0</v>
      </c>
    </row>
    <row r="43" spans="1:11" ht="75" customHeight="1">
      <c r="A43" s="40">
        <v>6.1</v>
      </c>
      <c r="B43" s="196" t="s">
        <v>135</v>
      </c>
      <c r="C43" s="196"/>
      <c r="D43" s="196"/>
      <c r="E43" s="197" t="s">
        <v>136</v>
      </c>
      <c r="F43" s="197"/>
      <c r="G43" s="197"/>
      <c r="H43" s="48" t="s">
        <v>85</v>
      </c>
      <c r="I43" s="28"/>
      <c r="J43" s="27">
        <v>20</v>
      </c>
      <c r="K43" s="25">
        <f t="shared" si="2"/>
        <v>0</v>
      </c>
    </row>
    <row r="44" spans="1:11" ht="57.75" customHeight="1">
      <c r="A44" s="40">
        <v>6.11</v>
      </c>
      <c r="B44" s="196" t="s">
        <v>137</v>
      </c>
      <c r="C44" s="196"/>
      <c r="D44" s="196"/>
      <c r="E44" s="197" t="s">
        <v>138</v>
      </c>
      <c r="F44" s="197"/>
      <c r="G44" s="197"/>
      <c r="H44" s="48" t="s">
        <v>85</v>
      </c>
      <c r="I44" s="28"/>
      <c r="J44" s="27">
        <v>120</v>
      </c>
      <c r="K44" s="25">
        <f t="shared" si="2"/>
        <v>0</v>
      </c>
    </row>
    <row r="45" spans="1:11" ht="111" customHeight="1">
      <c r="A45" s="40">
        <v>6.12</v>
      </c>
      <c r="B45" s="196" t="s">
        <v>139</v>
      </c>
      <c r="C45" s="196"/>
      <c r="D45" s="196"/>
      <c r="E45" s="197" t="s">
        <v>140</v>
      </c>
      <c r="F45" s="197"/>
      <c r="G45" s="197"/>
      <c r="H45" s="48" t="s">
        <v>85</v>
      </c>
      <c r="I45" s="28"/>
      <c r="J45" s="27">
        <v>90</v>
      </c>
      <c r="K45" s="25">
        <f t="shared" si="2"/>
        <v>0</v>
      </c>
    </row>
    <row r="46" spans="1:11" ht="106.35" customHeight="1">
      <c r="A46" s="40">
        <v>6.13</v>
      </c>
      <c r="B46" s="196" t="s">
        <v>141</v>
      </c>
      <c r="C46" s="196"/>
      <c r="D46" s="196"/>
      <c r="E46" s="197" t="s">
        <v>142</v>
      </c>
      <c r="F46" s="197"/>
      <c r="G46" s="197"/>
      <c r="H46" s="48" t="s">
        <v>85</v>
      </c>
      <c r="I46" s="28"/>
      <c r="J46" s="27">
        <v>90</v>
      </c>
      <c r="K46" s="25">
        <f t="shared" si="2"/>
        <v>0</v>
      </c>
    </row>
    <row r="47" spans="1:11" ht="97.35" customHeight="1">
      <c r="A47" s="40">
        <v>6.14</v>
      </c>
      <c r="B47" s="196" t="s">
        <v>143</v>
      </c>
      <c r="C47" s="196"/>
      <c r="D47" s="196"/>
      <c r="E47" s="212" t="s">
        <v>144</v>
      </c>
      <c r="F47" s="212"/>
      <c r="G47" s="212"/>
      <c r="H47" s="48" t="s">
        <v>85</v>
      </c>
      <c r="I47" s="28"/>
      <c r="J47" s="27">
        <v>220</v>
      </c>
      <c r="K47" s="25">
        <f t="shared" si="2"/>
        <v>0</v>
      </c>
    </row>
    <row r="48" spans="1:11" ht="113.45" customHeight="1">
      <c r="A48" s="40">
        <v>6.15</v>
      </c>
      <c r="B48" s="196" t="s">
        <v>145</v>
      </c>
      <c r="C48" s="196"/>
      <c r="D48" s="196"/>
      <c r="E48" s="197" t="s">
        <v>146</v>
      </c>
      <c r="F48" s="197"/>
      <c r="G48" s="197"/>
      <c r="H48" s="48" t="s">
        <v>85</v>
      </c>
      <c r="I48" s="28"/>
      <c r="J48" s="27">
        <v>120</v>
      </c>
      <c r="K48" s="25">
        <f t="shared" si="2"/>
        <v>0</v>
      </c>
    </row>
    <row r="49" spans="1:11" ht="97.5" customHeight="1">
      <c r="A49" s="40">
        <v>6.16</v>
      </c>
      <c r="B49" s="196" t="s">
        <v>147</v>
      </c>
      <c r="C49" s="196"/>
      <c r="D49" s="196"/>
      <c r="E49" s="212" t="s">
        <v>148</v>
      </c>
      <c r="F49" s="212"/>
      <c r="G49" s="212"/>
      <c r="H49" s="48" t="s">
        <v>85</v>
      </c>
      <c r="I49" s="28"/>
      <c r="J49" s="27">
        <v>175</v>
      </c>
      <c r="K49" s="25">
        <f t="shared" si="2"/>
        <v>0</v>
      </c>
    </row>
    <row r="50" spans="1:11" ht="110.1" customHeight="1">
      <c r="A50" s="40">
        <v>6.17</v>
      </c>
      <c r="B50" s="196" t="s">
        <v>149</v>
      </c>
      <c r="C50" s="196"/>
      <c r="D50" s="196"/>
      <c r="E50" s="197" t="s">
        <v>150</v>
      </c>
      <c r="F50" s="197"/>
      <c r="G50" s="197"/>
      <c r="H50" s="48" t="s">
        <v>85</v>
      </c>
      <c r="I50" s="28"/>
      <c r="J50" s="27">
        <v>185</v>
      </c>
      <c r="K50" s="25">
        <f t="shared" si="2"/>
        <v>0</v>
      </c>
    </row>
    <row r="51" spans="1:11" ht="138.6" customHeight="1">
      <c r="A51" s="40">
        <v>6.1800000000000104</v>
      </c>
      <c r="B51" s="196" t="s">
        <v>151</v>
      </c>
      <c r="C51" s="196"/>
      <c r="D51" s="196"/>
      <c r="E51" s="197" t="s">
        <v>152</v>
      </c>
      <c r="F51" s="197"/>
      <c r="G51" s="197"/>
      <c r="H51" s="48" t="s">
        <v>153</v>
      </c>
      <c r="I51" s="28"/>
      <c r="J51" s="27">
        <v>120</v>
      </c>
      <c r="K51" s="25">
        <f t="shared" si="2"/>
        <v>0</v>
      </c>
    </row>
    <row r="52" spans="1:11" ht="31.5" customHeight="1">
      <c r="A52" s="94">
        <v>7</v>
      </c>
      <c r="B52" s="248" t="s">
        <v>154</v>
      </c>
      <c r="C52" s="249"/>
      <c r="D52" s="250"/>
      <c r="E52" s="251" t="s">
        <v>155</v>
      </c>
      <c r="F52" s="251"/>
      <c r="G52" s="251"/>
      <c r="H52" s="51"/>
      <c r="I52" s="32"/>
      <c r="J52" s="32"/>
      <c r="K52" s="33"/>
    </row>
    <row r="53" spans="1:11" ht="113.25" customHeight="1">
      <c r="A53" s="14">
        <v>7.1</v>
      </c>
      <c r="B53" s="196" t="s">
        <v>156</v>
      </c>
      <c r="C53" s="196"/>
      <c r="D53" s="196"/>
      <c r="E53" s="197" t="s">
        <v>157</v>
      </c>
      <c r="F53" s="197"/>
      <c r="G53" s="197"/>
      <c r="H53" s="48"/>
      <c r="I53" s="28"/>
      <c r="J53" s="27">
        <v>25</v>
      </c>
      <c r="K53" s="25">
        <f t="shared" si="2"/>
        <v>0</v>
      </c>
    </row>
    <row r="54" spans="1:11" ht="113.25" customHeight="1">
      <c r="A54" s="14">
        <v>7.2</v>
      </c>
      <c r="B54" s="196" t="s">
        <v>158</v>
      </c>
      <c r="C54" s="196"/>
      <c r="D54" s="196"/>
      <c r="E54" s="212" t="s">
        <v>159</v>
      </c>
      <c r="F54" s="212"/>
      <c r="G54" s="212"/>
      <c r="H54" s="48"/>
      <c r="I54" s="28"/>
      <c r="J54" s="27">
        <v>25</v>
      </c>
      <c r="K54" s="25">
        <f t="shared" si="2"/>
        <v>0</v>
      </c>
    </row>
    <row r="55" spans="1:11" ht="31.5" customHeight="1" thickBot="1">
      <c r="A55" s="94">
        <v>8</v>
      </c>
      <c r="B55" s="248" t="s">
        <v>160</v>
      </c>
      <c r="C55" s="249"/>
      <c r="D55" s="250"/>
      <c r="E55" s="251" t="s">
        <v>161</v>
      </c>
      <c r="F55" s="251"/>
      <c r="G55" s="251"/>
      <c r="H55" s="51"/>
      <c r="I55" s="32"/>
      <c r="J55" s="32"/>
      <c r="K55" s="33"/>
    </row>
    <row r="56" spans="1:11" ht="127.5" customHeight="1" thickBot="1">
      <c r="A56" s="42">
        <v>8.1</v>
      </c>
      <c r="B56" s="252" t="s">
        <v>162</v>
      </c>
      <c r="C56" s="253"/>
      <c r="D56" s="254"/>
      <c r="E56" s="255" t="s">
        <v>163</v>
      </c>
      <c r="F56" s="256"/>
      <c r="G56" s="257"/>
      <c r="H56" s="52" t="s">
        <v>85</v>
      </c>
      <c r="I56" s="43"/>
      <c r="J56" s="44">
        <v>50</v>
      </c>
      <c r="K56" s="45">
        <f t="shared" ref="K56:K67" si="3">I56*J56</f>
        <v>0</v>
      </c>
    </row>
    <row r="57" spans="1:11" ht="124.5" customHeight="1" thickBot="1">
      <c r="A57" s="14">
        <v>8.1999999999999993</v>
      </c>
      <c r="B57" s="220" t="s">
        <v>164</v>
      </c>
      <c r="C57" s="220"/>
      <c r="D57" s="220"/>
      <c r="E57" s="221" t="s">
        <v>165</v>
      </c>
      <c r="F57" s="221"/>
      <c r="G57" s="221"/>
      <c r="H57" s="48" t="s">
        <v>85</v>
      </c>
      <c r="I57" s="43"/>
      <c r="J57" s="44">
        <v>10</v>
      </c>
      <c r="K57" s="45">
        <f t="shared" si="3"/>
        <v>0</v>
      </c>
    </row>
    <row r="58" spans="1:11" ht="120" customHeight="1">
      <c r="A58" s="42">
        <v>8.3000000000000007</v>
      </c>
      <c r="B58" s="224" t="s">
        <v>164</v>
      </c>
      <c r="C58" s="224"/>
      <c r="D58" s="224"/>
      <c r="E58" s="225" t="s">
        <v>166</v>
      </c>
      <c r="F58" s="225"/>
      <c r="G58" s="225"/>
      <c r="H58" s="49" t="s">
        <v>85</v>
      </c>
      <c r="I58" s="43"/>
      <c r="J58" s="44">
        <v>10</v>
      </c>
      <c r="K58" s="45">
        <f t="shared" si="3"/>
        <v>0</v>
      </c>
    </row>
    <row r="59" spans="1:11" ht="150" customHeight="1" thickBot="1">
      <c r="A59" s="14">
        <v>8.4</v>
      </c>
      <c r="B59" s="220" t="s">
        <v>167</v>
      </c>
      <c r="C59" s="220"/>
      <c r="D59" s="220"/>
      <c r="E59" s="221" t="s">
        <v>168</v>
      </c>
      <c r="F59" s="221"/>
      <c r="G59" s="221"/>
      <c r="H59" s="48" t="s">
        <v>85</v>
      </c>
      <c r="I59" s="28"/>
      <c r="J59" s="27">
        <v>30</v>
      </c>
      <c r="K59" s="45">
        <f t="shared" si="3"/>
        <v>0</v>
      </c>
    </row>
    <row r="60" spans="1:11" ht="148.5" customHeight="1">
      <c r="A60" s="42">
        <v>8.5</v>
      </c>
      <c r="B60" s="220" t="s">
        <v>169</v>
      </c>
      <c r="C60" s="220"/>
      <c r="D60" s="220"/>
      <c r="E60" s="221" t="s">
        <v>170</v>
      </c>
      <c r="F60" s="221"/>
      <c r="G60" s="221"/>
      <c r="H60" s="48" t="s">
        <v>85</v>
      </c>
      <c r="I60" s="28"/>
      <c r="J60" s="27">
        <v>45</v>
      </c>
      <c r="K60" s="25">
        <f t="shared" si="3"/>
        <v>0</v>
      </c>
    </row>
    <row r="61" spans="1:11" ht="172.5" customHeight="1" thickBot="1">
      <c r="A61" s="14">
        <v>8.6</v>
      </c>
      <c r="B61" s="220" t="s">
        <v>171</v>
      </c>
      <c r="C61" s="220"/>
      <c r="D61" s="220"/>
      <c r="E61" s="221" t="s">
        <v>172</v>
      </c>
      <c r="F61" s="221"/>
      <c r="G61" s="221"/>
      <c r="H61" s="48" t="s">
        <v>85</v>
      </c>
      <c r="I61" s="28"/>
      <c r="J61" s="27">
        <v>60</v>
      </c>
      <c r="K61" s="25">
        <f t="shared" si="3"/>
        <v>0</v>
      </c>
    </row>
    <row r="62" spans="1:11" ht="150" customHeight="1">
      <c r="A62" s="42">
        <v>8.6999999999999993</v>
      </c>
      <c r="B62" s="220" t="s">
        <v>173</v>
      </c>
      <c r="C62" s="220"/>
      <c r="D62" s="220"/>
      <c r="E62" s="221" t="s">
        <v>174</v>
      </c>
      <c r="F62" s="221"/>
      <c r="G62" s="221"/>
      <c r="H62" s="48" t="s">
        <v>85</v>
      </c>
      <c r="I62" s="28"/>
      <c r="J62" s="27">
        <v>50</v>
      </c>
      <c r="K62" s="25">
        <f t="shared" si="3"/>
        <v>0</v>
      </c>
    </row>
    <row r="63" spans="1:11" ht="195.75" customHeight="1" thickBot="1">
      <c r="A63" s="14">
        <v>8.8000000000000007</v>
      </c>
      <c r="B63" s="220" t="s">
        <v>175</v>
      </c>
      <c r="C63" s="220"/>
      <c r="D63" s="220"/>
      <c r="E63" s="221" t="s">
        <v>176</v>
      </c>
      <c r="F63" s="221"/>
      <c r="G63" s="221"/>
      <c r="H63" s="48" t="s">
        <v>85</v>
      </c>
      <c r="I63" s="28"/>
      <c r="J63" s="27">
        <v>75</v>
      </c>
      <c r="K63" s="25">
        <f t="shared" si="3"/>
        <v>0</v>
      </c>
    </row>
    <row r="64" spans="1:11" ht="150" customHeight="1">
      <c r="A64" s="42">
        <v>8.9</v>
      </c>
      <c r="B64" s="220" t="s">
        <v>177</v>
      </c>
      <c r="C64" s="220"/>
      <c r="D64" s="220"/>
      <c r="E64" s="221" t="s">
        <v>178</v>
      </c>
      <c r="F64" s="221"/>
      <c r="G64" s="221"/>
      <c r="H64" s="48" t="s">
        <v>72</v>
      </c>
      <c r="I64" s="28"/>
      <c r="J64" s="27">
        <v>5</v>
      </c>
      <c r="K64" s="25">
        <f t="shared" si="3"/>
        <v>0</v>
      </c>
    </row>
    <row r="65" spans="1:11" ht="129" hidden="1" customHeight="1">
      <c r="A65" s="40">
        <v>8.1</v>
      </c>
      <c r="B65" s="220" t="s">
        <v>179</v>
      </c>
      <c r="C65" s="220"/>
      <c r="D65" s="220"/>
      <c r="E65" s="221" t="s">
        <v>180</v>
      </c>
      <c r="F65" s="221"/>
      <c r="G65" s="221"/>
      <c r="H65" s="48" t="s">
        <v>72</v>
      </c>
      <c r="I65" s="28">
        <v>0</v>
      </c>
      <c r="J65" s="27">
        <v>4</v>
      </c>
      <c r="K65" s="25">
        <f t="shared" si="3"/>
        <v>0</v>
      </c>
    </row>
    <row r="66" spans="1:11" ht="121.5" hidden="1" customHeight="1">
      <c r="A66" s="40">
        <v>8.11</v>
      </c>
      <c r="B66" s="220" t="s">
        <v>181</v>
      </c>
      <c r="C66" s="220"/>
      <c r="D66" s="220"/>
      <c r="E66" s="221" t="s">
        <v>182</v>
      </c>
      <c r="F66" s="221"/>
      <c r="G66" s="221"/>
      <c r="H66" s="48" t="s">
        <v>72</v>
      </c>
      <c r="I66" s="28">
        <v>0</v>
      </c>
      <c r="J66" s="27">
        <v>6</v>
      </c>
      <c r="K66" s="25">
        <f t="shared" si="3"/>
        <v>0</v>
      </c>
    </row>
    <row r="67" spans="1:11" ht="121.5" hidden="1" customHeight="1">
      <c r="A67" s="40">
        <v>8.1199999999999992</v>
      </c>
      <c r="B67" s="220" t="s">
        <v>183</v>
      </c>
      <c r="C67" s="220"/>
      <c r="D67" s="220"/>
      <c r="E67" s="221" t="s">
        <v>184</v>
      </c>
      <c r="F67" s="221"/>
      <c r="G67" s="221"/>
      <c r="H67" s="48" t="s">
        <v>72</v>
      </c>
      <c r="I67" s="28">
        <v>0</v>
      </c>
      <c r="J67" s="27">
        <v>8</v>
      </c>
      <c r="K67" s="25">
        <f t="shared" si="3"/>
        <v>0</v>
      </c>
    </row>
    <row r="68" spans="1:11" ht="16.5" thickBot="1">
      <c r="A68" s="222"/>
      <c r="B68" s="223"/>
      <c r="C68" s="223"/>
      <c r="D68" s="223"/>
      <c r="E68" s="223"/>
      <c r="F68" s="223"/>
      <c r="G68" s="223"/>
      <c r="H68" s="223"/>
      <c r="I68" s="223"/>
      <c r="J68" s="223"/>
      <c r="K68" s="223"/>
    </row>
    <row r="69" spans="1:11" ht="28.5" customHeight="1" thickBot="1">
      <c r="A69" s="17" t="s">
        <v>185</v>
      </c>
      <c r="B69" s="6"/>
      <c r="C69" s="6"/>
      <c r="D69" s="6"/>
      <c r="E69" s="6"/>
      <c r="F69" s="6"/>
      <c r="G69" s="6"/>
      <c r="H69" s="75"/>
      <c r="I69" s="75"/>
      <c r="J69" s="75"/>
      <c r="K69" s="75">
        <f>SUM(K8:K67)</f>
        <v>1255</v>
      </c>
    </row>
  </sheetData>
  <mergeCells count="135">
    <mergeCell ref="I4:K4"/>
    <mergeCell ref="B6:D6"/>
    <mergeCell ref="E6:G6"/>
    <mergeCell ref="A1:K1"/>
    <mergeCell ref="A2:K2"/>
    <mergeCell ref="A3:B3"/>
    <mergeCell ref="C3:D3"/>
    <mergeCell ref="F3:G3"/>
    <mergeCell ref="I3:K3"/>
    <mergeCell ref="B7:D7"/>
    <mergeCell ref="E7:G7"/>
    <mergeCell ref="B8:D8"/>
    <mergeCell ref="E8:G8"/>
    <mergeCell ref="B9:D9"/>
    <mergeCell ref="E9:G9"/>
    <mergeCell ref="A4:B4"/>
    <mergeCell ref="C4:D4"/>
    <mergeCell ref="F4:G4"/>
    <mergeCell ref="B13:D13"/>
    <mergeCell ref="E13:G13"/>
    <mergeCell ref="B14:D14"/>
    <mergeCell ref="E14:G14"/>
    <mergeCell ref="B15:D15"/>
    <mergeCell ref="E15:G15"/>
    <mergeCell ref="B10:D10"/>
    <mergeCell ref="E10:G10"/>
    <mergeCell ref="B11:D11"/>
    <mergeCell ref="E11:G11"/>
    <mergeCell ref="B12:D12"/>
    <mergeCell ref="E12:G12"/>
    <mergeCell ref="B19:D19"/>
    <mergeCell ref="E19:G19"/>
    <mergeCell ref="B20:D20"/>
    <mergeCell ref="E20:G20"/>
    <mergeCell ref="B21:D21"/>
    <mergeCell ref="E21:G21"/>
    <mergeCell ref="B16:D16"/>
    <mergeCell ref="E16:G16"/>
    <mergeCell ref="B17:D17"/>
    <mergeCell ref="E17:G17"/>
    <mergeCell ref="B18:D18"/>
    <mergeCell ref="E18:G18"/>
    <mergeCell ref="B25:D25"/>
    <mergeCell ref="E25:G25"/>
    <mergeCell ref="B26:D26"/>
    <mergeCell ref="E26:G26"/>
    <mergeCell ref="B27:D27"/>
    <mergeCell ref="E27:G27"/>
    <mergeCell ref="B22:D22"/>
    <mergeCell ref="E22:G22"/>
    <mergeCell ref="B23:D23"/>
    <mergeCell ref="E23:G23"/>
    <mergeCell ref="B24:D24"/>
    <mergeCell ref="E24:G24"/>
    <mergeCell ref="B31:D31"/>
    <mergeCell ref="E31:G31"/>
    <mergeCell ref="B32:D32"/>
    <mergeCell ref="E32:G32"/>
    <mergeCell ref="B33:D33"/>
    <mergeCell ref="E33:G33"/>
    <mergeCell ref="B28:D28"/>
    <mergeCell ref="E28:G28"/>
    <mergeCell ref="B29:D29"/>
    <mergeCell ref="E29:G29"/>
    <mergeCell ref="B30:D30"/>
    <mergeCell ref="E30:G30"/>
    <mergeCell ref="B37:D37"/>
    <mergeCell ref="E37:G37"/>
    <mergeCell ref="B38:D38"/>
    <mergeCell ref="E38:G38"/>
    <mergeCell ref="B39:D39"/>
    <mergeCell ref="E39:G39"/>
    <mergeCell ref="B34:D34"/>
    <mergeCell ref="E34:G34"/>
    <mergeCell ref="B35:D35"/>
    <mergeCell ref="E35:G35"/>
    <mergeCell ref="B36:D36"/>
    <mergeCell ref="E36:G36"/>
    <mergeCell ref="B43:D43"/>
    <mergeCell ref="E43:G43"/>
    <mergeCell ref="B44:D44"/>
    <mergeCell ref="E44:G44"/>
    <mergeCell ref="B45:D45"/>
    <mergeCell ref="E45:G45"/>
    <mergeCell ref="B40:D40"/>
    <mergeCell ref="E40:G40"/>
    <mergeCell ref="B41:D41"/>
    <mergeCell ref="E41:G41"/>
    <mergeCell ref="B42:D42"/>
    <mergeCell ref="E42:G42"/>
    <mergeCell ref="B49:D49"/>
    <mergeCell ref="E49:G49"/>
    <mergeCell ref="B50:D50"/>
    <mergeCell ref="E50:G50"/>
    <mergeCell ref="B51:D51"/>
    <mergeCell ref="E51:G51"/>
    <mergeCell ref="B46:D46"/>
    <mergeCell ref="E46:G46"/>
    <mergeCell ref="B47:D47"/>
    <mergeCell ref="E47:G47"/>
    <mergeCell ref="B48:D48"/>
    <mergeCell ref="E48:G48"/>
    <mergeCell ref="B55:D55"/>
    <mergeCell ref="E55:G55"/>
    <mergeCell ref="B56:D56"/>
    <mergeCell ref="E56:G56"/>
    <mergeCell ref="B57:D57"/>
    <mergeCell ref="E57:G57"/>
    <mergeCell ref="B52:D52"/>
    <mergeCell ref="E52:G52"/>
    <mergeCell ref="B53:D53"/>
    <mergeCell ref="E53:G53"/>
    <mergeCell ref="B54:D54"/>
    <mergeCell ref="E54:G54"/>
    <mergeCell ref="B61:D61"/>
    <mergeCell ref="E61:G61"/>
    <mergeCell ref="B62:D62"/>
    <mergeCell ref="E62:G62"/>
    <mergeCell ref="B63:D63"/>
    <mergeCell ref="E63:G63"/>
    <mergeCell ref="B58:D58"/>
    <mergeCell ref="E58:G58"/>
    <mergeCell ref="B59:D59"/>
    <mergeCell ref="E59:G59"/>
    <mergeCell ref="B60:D60"/>
    <mergeCell ref="E60:G60"/>
    <mergeCell ref="B67:D67"/>
    <mergeCell ref="E67:G67"/>
    <mergeCell ref="A68:K68"/>
    <mergeCell ref="B64:D64"/>
    <mergeCell ref="E64:G64"/>
    <mergeCell ref="B65:D65"/>
    <mergeCell ref="E65:G65"/>
    <mergeCell ref="B66:D66"/>
    <mergeCell ref="E66:G66"/>
  </mergeCells>
  <printOptions horizontalCentered="1" verticalCentered="1"/>
  <pageMargins left="0" right="0" top="0" bottom="0" header="0" footer="0"/>
  <pageSetup scale="70"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66"/>
  <dimension ref="A1:K69"/>
  <sheetViews>
    <sheetView view="pageBreakPreview" zoomScale="80" zoomScaleNormal="50" zoomScaleSheetLayoutView="80" workbookViewId="0">
      <selection activeCell="A6" sqref="A6"/>
    </sheetView>
  </sheetViews>
  <sheetFormatPr defaultRowHeight="21"/>
  <cols>
    <col min="1" max="1" width="6.42578125" style="18" customWidth="1"/>
    <col min="2" max="2" width="18.85546875" style="1" customWidth="1"/>
    <col min="3" max="3" width="11.85546875" style="1" customWidth="1"/>
    <col min="4" max="4" width="21.5703125" style="1" customWidth="1"/>
    <col min="5" max="5" width="19.42578125" style="1" customWidth="1"/>
    <col min="6" max="6" width="12.85546875" style="1" customWidth="1"/>
    <col min="7" max="7" width="10.5703125" style="1" customWidth="1"/>
    <col min="8" max="8" width="11.42578125" style="7" customWidth="1"/>
    <col min="9" max="9" width="10.85546875" style="1" customWidth="1"/>
    <col min="10" max="10" width="10.42578125" style="1" customWidth="1"/>
    <col min="11" max="11" width="13.85546875" style="1" customWidth="1"/>
  </cols>
  <sheetData>
    <row r="1" spans="1:11" ht="79.5" customHeight="1">
      <c r="A1" s="165" t="s">
        <v>0</v>
      </c>
      <c r="B1" s="165"/>
      <c r="C1" s="165"/>
      <c r="D1" s="165"/>
      <c r="E1" s="165"/>
      <c r="F1" s="165"/>
      <c r="G1" s="165"/>
      <c r="H1" s="165"/>
      <c r="I1" s="165"/>
      <c r="J1" s="165"/>
      <c r="K1" s="165"/>
    </row>
    <row r="2" spans="1:11" ht="33.75" customHeight="1">
      <c r="A2" s="166" t="s">
        <v>41</v>
      </c>
      <c r="B2" s="166"/>
      <c r="C2" s="166"/>
      <c r="D2" s="166"/>
      <c r="E2" s="166"/>
      <c r="F2" s="166"/>
      <c r="G2" s="166"/>
      <c r="H2" s="166"/>
      <c r="I2" s="166"/>
      <c r="J2" s="166"/>
      <c r="K2" s="166"/>
    </row>
    <row r="3" spans="1:11" ht="34.5" customHeight="1">
      <c r="A3" s="264" t="s">
        <v>213</v>
      </c>
      <c r="B3" s="265"/>
      <c r="C3" s="266"/>
      <c r="D3" s="267"/>
      <c r="E3" s="37" t="s">
        <v>44</v>
      </c>
      <c r="F3" s="266"/>
      <c r="G3" s="270"/>
      <c r="H3" s="35" t="s">
        <v>46</v>
      </c>
      <c r="I3" s="266"/>
      <c r="J3" s="270"/>
      <c r="K3" s="267"/>
    </row>
    <row r="4" spans="1:11" ht="39.75" customHeight="1">
      <c r="A4" s="264" t="s">
        <v>215</v>
      </c>
      <c r="B4" s="265"/>
      <c r="C4" s="266"/>
      <c r="D4" s="267"/>
      <c r="E4" s="38" t="s">
        <v>226</v>
      </c>
      <c r="F4" s="273">
        <f>H69</f>
        <v>0</v>
      </c>
      <c r="G4" s="274"/>
      <c r="H4" s="36" t="s">
        <v>227</v>
      </c>
      <c r="I4" s="266"/>
      <c r="J4" s="270"/>
      <c r="K4" s="267"/>
    </row>
    <row r="5" spans="1:11" ht="23.25">
      <c r="A5" s="10"/>
      <c r="B5" s="4"/>
      <c r="C5" s="4"/>
      <c r="D5" s="4"/>
      <c r="E5" s="4"/>
      <c r="F5"/>
      <c r="G5"/>
      <c r="H5" s="8"/>
      <c r="I5" s="5"/>
      <c r="J5" s="2"/>
    </row>
    <row r="6" spans="1:11" ht="31.5" customHeight="1">
      <c r="A6" s="11" t="s">
        <v>52</v>
      </c>
      <c r="B6" s="161" t="s">
        <v>53</v>
      </c>
      <c r="C6" s="162"/>
      <c r="D6" s="163"/>
      <c r="E6" s="164" t="s">
        <v>54</v>
      </c>
      <c r="F6" s="164"/>
      <c r="G6" s="164"/>
      <c r="H6" s="24" t="s">
        <v>55</v>
      </c>
      <c r="I6" s="24" t="s">
        <v>56</v>
      </c>
      <c r="J6" s="24" t="s">
        <v>57</v>
      </c>
      <c r="K6" s="24" t="s">
        <v>58</v>
      </c>
    </row>
    <row r="7" spans="1:11" ht="30" customHeight="1">
      <c r="A7" s="13">
        <v>1</v>
      </c>
      <c r="B7" s="174" t="s">
        <v>59</v>
      </c>
      <c r="C7" s="174"/>
      <c r="D7" s="174"/>
      <c r="E7" s="174" t="s">
        <v>60</v>
      </c>
      <c r="F7" s="174"/>
      <c r="G7" s="174"/>
      <c r="H7" s="9"/>
      <c r="I7" s="3"/>
      <c r="J7" s="3"/>
      <c r="K7" s="3"/>
    </row>
    <row r="8" spans="1:11" ht="116.25" customHeight="1">
      <c r="A8" s="12">
        <v>1.1000000000000001</v>
      </c>
      <c r="B8" s="175" t="s">
        <v>228</v>
      </c>
      <c r="C8" s="176"/>
      <c r="D8" s="177"/>
      <c r="E8" s="178" t="s">
        <v>62</v>
      </c>
      <c r="F8" s="179"/>
      <c r="G8" s="180"/>
      <c r="H8" s="46" t="s">
        <v>63</v>
      </c>
      <c r="I8" s="28">
        <v>0</v>
      </c>
      <c r="J8" s="27">
        <v>15</v>
      </c>
      <c r="K8" s="25">
        <f>J8*I8</f>
        <v>0</v>
      </c>
    </row>
    <row r="9" spans="1:11" ht="126.75" customHeight="1">
      <c r="A9" s="14">
        <v>1.2</v>
      </c>
      <c r="B9" s="196" t="s">
        <v>229</v>
      </c>
      <c r="C9" s="196"/>
      <c r="D9" s="196"/>
      <c r="E9" s="197" t="s">
        <v>65</v>
      </c>
      <c r="F9" s="197"/>
      <c r="G9" s="197"/>
      <c r="H9" s="46" t="s">
        <v>63</v>
      </c>
      <c r="I9" s="28">
        <v>0</v>
      </c>
      <c r="J9" s="27">
        <v>15</v>
      </c>
      <c r="K9" s="25">
        <f>J9*I9</f>
        <v>0</v>
      </c>
    </row>
    <row r="10" spans="1:11" ht="25.5" customHeight="1">
      <c r="A10" s="13">
        <v>2</v>
      </c>
      <c r="B10" s="262" t="s">
        <v>66</v>
      </c>
      <c r="C10" s="262"/>
      <c r="D10" s="262"/>
      <c r="E10" s="262" t="s">
        <v>67</v>
      </c>
      <c r="F10" s="262"/>
      <c r="G10" s="262"/>
      <c r="H10" s="47"/>
      <c r="I10" s="9"/>
      <c r="J10" s="26"/>
      <c r="K10" s="26"/>
    </row>
    <row r="11" spans="1:11" ht="101.25" customHeight="1">
      <c r="A11" s="12">
        <v>2.1</v>
      </c>
      <c r="B11" s="175" t="s">
        <v>230</v>
      </c>
      <c r="C11" s="176"/>
      <c r="D11" s="177"/>
      <c r="E11" s="178" t="s">
        <v>69</v>
      </c>
      <c r="F11" s="179"/>
      <c r="G11" s="180"/>
      <c r="H11" s="46" t="s">
        <v>63</v>
      </c>
      <c r="I11" s="28">
        <v>0</v>
      </c>
      <c r="J11" s="27">
        <v>4</v>
      </c>
      <c r="K11" s="25">
        <f t="shared" ref="K11:K16" si="0">J11*I11</f>
        <v>0</v>
      </c>
    </row>
    <row r="12" spans="1:11" ht="104.25" customHeight="1">
      <c r="A12" s="14">
        <v>2.2000000000000002</v>
      </c>
      <c r="B12" s="175" t="s">
        <v>231</v>
      </c>
      <c r="C12" s="176"/>
      <c r="D12" s="177"/>
      <c r="E12" s="178" t="s">
        <v>71</v>
      </c>
      <c r="F12" s="179"/>
      <c r="G12" s="180"/>
      <c r="H12" s="48" t="s">
        <v>72</v>
      </c>
      <c r="I12" s="28">
        <v>0</v>
      </c>
      <c r="J12" s="27">
        <v>8</v>
      </c>
      <c r="K12" s="25">
        <f t="shared" si="0"/>
        <v>0</v>
      </c>
    </row>
    <row r="13" spans="1:11" ht="93" customHeight="1">
      <c r="A13" s="12">
        <v>2.2999999999999998</v>
      </c>
      <c r="B13" s="175" t="s">
        <v>232</v>
      </c>
      <c r="C13" s="176"/>
      <c r="D13" s="177"/>
      <c r="E13" s="178" t="s">
        <v>74</v>
      </c>
      <c r="F13" s="179"/>
      <c r="G13" s="180"/>
      <c r="H13" s="48" t="s">
        <v>72</v>
      </c>
      <c r="I13" s="28">
        <v>0</v>
      </c>
      <c r="J13" s="27">
        <v>11</v>
      </c>
      <c r="K13" s="25">
        <f t="shared" si="0"/>
        <v>0</v>
      </c>
    </row>
    <row r="14" spans="1:11" ht="157.5" customHeight="1">
      <c r="A14" s="14">
        <v>2.4</v>
      </c>
      <c r="B14" s="175" t="s">
        <v>233</v>
      </c>
      <c r="C14" s="176"/>
      <c r="D14" s="177"/>
      <c r="E14" s="178" t="s">
        <v>76</v>
      </c>
      <c r="F14" s="179"/>
      <c r="G14" s="180"/>
      <c r="H14" s="46" t="s">
        <v>63</v>
      </c>
      <c r="I14" s="28">
        <v>0</v>
      </c>
      <c r="J14" s="27">
        <v>15</v>
      </c>
      <c r="K14" s="25">
        <f t="shared" si="0"/>
        <v>0</v>
      </c>
    </row>
    <row r="15" spans="1:11" ht="84" customHeight="1">
      <c r="A15" s="12">
        <v>2.5</v>
      </c>
      <c r="B15" s="175" t="s">
        <v>234</v>
      </c>
      <c r="C15" s="176"/>
      <c r="D15" s="177"/>
      <c r="E15" s="178" t="s">
        <v>78</v>
      </c>
      <c r="F15" s="179"/>
      <c r="G15" s="180"/>
      <c r="H15" s="46" t="s">
        <v>63</v>
      </c>
      <c r="I15" s="28">
        <v>0</v>
      </c>
      <c r="J15" s="27">
        <v>18</v>
      </c>
      <c r="K15" s="25">
        <f t="shared" si="0"/>
        <v>0</v>
      </c>
    </row>
    <row r="16" spans="1:11" ht="99" customHeight="1">
      <c r="A16" s="14">
        <v>2.6</v>
      </c>
      <c r="B16" s="175" t="s">
        <v>235</v>
      </c>
      <c r="C16" s="176"/>
      <c r="D16" s="177"/>
      <c r="E16" s="178" t="s">
        <v>80</v>
      </c>
      <c r="F16" s="179"/>
      <c r="G16" s="180"/>
      <c r="H16" s="46" t="s">
        <v>63</v>
      </c>
      <c r="I16" s="28">
        <v>0</v>
      </c>
      <c r="J16" s="27">
        <v>10</v>
      </c>
      <c r="K16" s="25">
        <f t="shared" si="0"/>
        <v>0</v>
      </c>
    </row>
    <row r="17" spans="1:11" ht="30" customHeight="1">
      <c r="A17" s="15">
        <v>3</v>
      </c>
      <c r="B17" s="263" t="s">
        <v>81</v>
      </c>
      <c r="C17" s="263"/>
      <c r="D17" s="263"/>
      <c r="E17" s="262" t="s">
        <v>82</v>
      </c>
      <c r="F17" s="262"/>
      <c r="G17" s="262"/>
      <c r="H17" s="47"/>
      <c r="I17" s="29"/>
      <c r="J17" s="26"/>
      <c r="K17" s="26"/>
    </row>
    <row r="18" spans="1:11" ht="90" customHeight="1">
      <c r="A18" s="12">
        <v>3.1</v>
      </c>
      <c r="B18" s="175" t="s">
        <v>236</v>
      </c>
      <c r="C18" s="176"/>
      <c r="D18" s="177"/>
      <c r="E18" s="178" t="s">
        <v>84</v>
      </c>
      <c r="F18" s="179"/>
      <c r="G18" s="180"/>
      <c r="H18" s="46" t="s">
        <v>85</v>
      </c>
      <c r="I18" s="28">
        <v>0</v>
      </c>
      <c r="J18" s="27">
        <v>50</v>
      </c>
      <c r="K18" s="25">
        <f t="shared" ref="K18:K23" si="1">J18*I18</f>
        <v>0</v>
      </c>
    </row>
    <row r="19" spans="1:11" ht="98.25" customHeight="1">
      <c r="A19" s="12">
        <v>3.2</v>
      </c>
      <c r="B19" s="175" t="s">
        <v>237</v>
      </c>
      <c r="C19" s="176"/>
      <c r="D19" s="177"/>
      <c r="E19" s="178" t="s">
        <v>87</v>
      </c>
      <c r="F19" s="179"/>
      <c r="G19" s="180"/>
      <c r="H19" s="46" t="s">
        <v>63</v>
      </c>
      <c r="I19" s="28">
        <v>0</v>
      </c>
      <c r="J19" s="27">
        <v>10</v>
      </c>
      <c r="K19" s="25">
        <f t="shared" si="1"/>
        <v>0</v>
      </c>
    </row>
    <row r="20" spans="1:11" ht="91.5" customHeight="1">
      <c r="A20" s="12">
        <v>3.3</v>
      </c>
      <c r="B20" s="175" t="s">
        <v>238</v>
      </c>
      <c r="C20" s="176"/>
      <c r="D20" s="177"/>
      <c r="E20" s="178" t="s">
        <v>89</v>
      </c>
      <c r="F20" s="179"/>
      <c r="G20" s="180"/>
      <c r="H20" s="46" t="s">
        <v>63</v>
      </c>
      <c r="I20" s="28">
        <v>0</v>
      </c>
      <c r="J20" s="27">
        <v>60</v>
      </c>
      <c r="K20" s="25">
        <f t="shared" si="1"/>
        <v>0</v>
      </c>
    </row>
    <row r="21" spans="1:11" ht="91.5" customHeight="1">
      <c r="A21" s="34">
        <v>3.4</v>
      </c>
      <c r="B21" s="175" t="s">
        <v>239</v>
      </c>
      <c r="C21" s="176"/>
      <c r="D21" s="177"/>
      <c r="E21" s="178" t="s">
        <v>91</v>
      </c>
      <c r="F21" s="179"/>
      <c r="G21" s="180"/>
      <c r="H21" s="48" t="s">
        <v>85</v>
      </c>
      <c r="I21" s="28">
        <v>0</v>
      </c>
      <c r="J21" s="27">
        <v>25</v>
      </c>
      <c r="K21" s="25">
        <f t="shared" si="1"/>
        <v>0</v>
      </c>
    </row>
    <row r="22" spans="1:11" ht="91.5" customHeight="1">
      <c r="A22" s="34">
        <v>3.5</v>
      </c>
      <c r="B22" s="175" t="s">
        <v>240</v>
      </c>
      <c r="C22" s="176"/>
      <c r="D22" s="177"/>
      <c r="E22" s="178" t="s">
        <v>93</v>
      </c>
      <c r="F22" s="179"/>
      <c r="G22" s="180"/>
      <c r="H22" s="46" t="s">
        <v>63</v>
      </c>
      <c r="I22" s="28">
        <v>0</v>
      </c>
      <c r="J22" s="27">
        <v>50</v>
      </c>
      <c r="K22" s="25">
        <f t="shared" si="1"/>
        <v>0</v>
      </c>
    </row>
    <row r="23" spans="1:11" ht="91.5" customHeight="1">
      <c r="A23" s="34">
        <v>3.6</v>
      </c>
      <c r="B23" s="175" t="s">
        <v>241</v>
      </c>
      <c r="C23" s="176"/>
      <c r="D23" s="177"/>
      <c r="E23" s="178" t="s">
        <v>95</v>
      </c>
      <c r="F23" s="179"/>
      <c r="G23" s="180"/>
      <c r="H23" s="48" t="s">
        <v>85</v>
      </c>
      <c r="I23" s="28">
        <v>0</v>
      </c>
      <c r="J23" s="27">
        <v>25</v>
      </c>
      <c r="K23" s="25">
        <f t="shared" si="1"/>
        <v>0</v>
      </c>
    </row>
    <row r="24" spans="1:11" ht="28.5" customHeight="1">
      <c r="A24" s="16">
        <v>4</v>
      </c>
      <c r="B24" s="262" t="s">
        <v>96</v>
      </c>
      <c r="C24" s="262"/>
      <c r="D24" s="262"/>
      <c r="E24" s="262" t="s">
        <v>97</v>
      </c>
      <c r="F24" s="262"/>
      <c r="G24" s="262"/>
      <c r="H24" s="47"/>
      <c r="I24" s="29"/>
      <c r="J24" s="26"/>
      <c r="K24" s="26"/>
    </row>
    <row r="25" spans="1:11" ht="148.5" customHeight="1">
      <c r="A25" s="12">
        <v>4.0999999999999996</v>
      </c>
      <c r="B25" s="175" t="s">
        <v>242</v>
      </c>
      <c r="C25" s="176"/>
      <c r="D25" s="177"/>
      <c r="E25" s="178" t="s">
        <v>99</v>
      </c>
      <c r="F25" s="179"/>
      <c r="G25" s="180"/>
      <c r="H25" s="46" t="s">
        <v>63</v>
      </c>
      <c r="I25" s="28">
        <v>0</v>
      </c>
      <c r="J25" s="27">
        <v>110</v>
      </c>
      <c r="K25" s="25">
        <f>J25*I25</f>
        <v>0</v>
      </c>
    </row>
    <row r="26" spans="1:11" ht="112.5" customHeight="1">
      <c r="A26" s="14">
        <v>4.2</v>
      </c>
      <c r="B26" s="175" t="s">
        <v>243</v>
      </c>
      <c r="C26" s="176"/>
      <c r="D26" s="177"/>
      <c r="E26" s="178" t="s">
        <v>101</v>
      </c>
      <c r="F26" s="179"/>
      <c r="G26" s="180"/>
      <c r="H26" s="46" t="s">
        <v>63</v>
      </c>
      <c r="I26" s="28">
        <v>0</v>
      </c>
      <c r="J26" s="27">
        <v>90</v>
      </c>
      <c r="K26" s="25">
        <f>J26*I26</f>
        <v>0</v>
      </c>
    </row>
    <row r="27" spans="1:11" ht="89.1" customHeight="1">
      <c r="A27" s="12">
        <v>4.3</v>
      </c>
      <c r="B27" s="175" t="s">
        <v>244</v>
      </c>
      <c r="C27" s="176"/>
      <c r="D27" s="177"/>
      <c r="E27" s="178" t="s">
        <v>103</v>
      </c>
      <c r="F27" s="179"/>
      <c r="G27" s="180"/>
      <c r="H27" s="46" t="s">
        <v>63</v>
      </c>
      <c r="I27" s="28">
        <v>0</v>
      </c>
      <c r="J27" s="27">
        <v>90</v>
      </c>
      <c r="K27" s="25">
        <f>J27*I27</f>
        <v>0</v>
      </c>
    </row>
    <row r="28" spans="1:11" ht="97.5" customHeight="1">
      <c r="A28" s="14">
        <v>4.4000000000000004</v>
      </c>
      <c r="B28" s="175" t="s">
        <v>245</v>
      </c>
      <c r="C28" s="176"/>
      <c r="D28" s="177"/>
      <c r="E28" s="178" t="s">
        <v>105</v>
      </c>
      <c r="F28" s="179"/>
      <c r="G28" s="180"/>
      <c r="H28" s="49" t="s">
        <v>106</v>
      </c>
      <c r="I28" s="28">
        <v>0</v>
      </c>
      <c r="J28" s="27">
        <v>8</v>
      </c>
      <c r="K28" s="25">
        <f>J28*I28</f>
        <v>0</v>
      </c>
    </row>
    <row r="29" spans="1:11" ht="137.25" customHeight="1">
      <c r="A29" s="14">
        <v>4.4000000000000004</v>
      </c>
      <c r="B29" s="175" t="s">
        <v>246</v>
      </c>
      <c r="C29" s="176"/>
      <c r="D29" s="177"/>
      <c r="E29" s="178" t="s">
        <v>108</v>
      </c>
      <c r="F29" s="179"/>
      <c r="G29" s="180"/>
      <c r="H29" s="49" t="s">
        <v>106</v>
      </c>
      <c r="I29" s="28">
        <v>0</v>
      </c>
      <c r="J29" s="27">
        <v>35</v>
      </c>
      <c r="K29" s="25">
        <f>J29*I29</f>
        <v>0</v>
      </c>
    </row>
    <row r="30" spans="1:11" ht="33" customHeight="1">
      <c r="A30" s="16">
        <v>5</v>
      </c>
      <c r="B30" s="262" t="s">
        <v>247</v>
      </c>
      <c r="C30" s="262"/>
      <c r="D30" s="262"/>
      <c r="E30" s="262" t="s">
        <v>110</v>
      </c>
      <c r="F30" s="262"/>
      <c r="G30" s="262"/>
      <c r="H30" s="47"/>
      <c r="I30" s="30"/>
      <c r="J30" s="26"/>
      <c r="K30" s="26"/>
    </row>
    <row r="31" spans="1:11" ht="167.25" customHeight="1">
      <c r="A31" s="14">
        <v>5.0999999999999996</v>
      </c>
      <c r="B31" s="196" t="s">
        <v>248</v>
      </c>
      <c r="C31" s="196"/>
      <c r="D31" s="196"/>
      <c r="E31" s="197" t="s">
        <v>112</v>
      </c>
      <c r="F31" s="197"/>
      <c r="G31" s="197"/>
      <c r="H31" s="48" t="s">
        <v>72</v>
      </c>
      <c r="I31" s="28">
        <v>0</v>
      </c>
      <c r="J31" s="27">
        <v>10</v>
      </c>
      <c r="K31" s="25">
        <f>J31*I31</f>
        <v>0</v>
      </c>
    </row>
    <row r="32" spans="1:11" ht="135" customHeight="1">
      <c r="A32" s="14">
        <v>5.2</v>
      </c>
      <c r="B32" s="196" t="s">
        <v>249</v>
      </c>
      <c r="C32" s="196"/>
      <c r="D32" s="196"/>
      <c r="E32" s="258" t="s">
        <v>114</v>
      </c>
      <c r="F32" s="258"/>
      <c r="G32" s="258"/>
      <c r="H32" s="48" t="s">
        <v>63</v>
      </c>
      <c r="I32" s="28">
        <v>0</v>
      </c>
      <c r="J32" s="27">
        <v>35</v>
      </c>
      <c r="K32" s="25">
        <f>J32*I32</f>
        <v>0</v>
      </c>
    </row>
    <row r="33" spans="1:11" ht="33" customHeight="1">
      <c r="A33" s="41">
        <v>6</v>
      </c>
      <c r="B33" s="259" t="s">
        <v>115</v>
      </c>
      <c r="C33" s="260"/>
      <c r="D33" s="261"/>
      <c r="E33" s="259" t="s">
        <v>116</v>
      </c>
      <c r="F33" s="260"/>
      <c r="G33" s="261"/>
      <c r="H33" s="50"/>
      <c r="I33" s="30"/>
      <c r="J33" s="26"/>
      <c r="K33" s="26"/>
    </row>
    <row r="34" spans="1:11" ht="112.5" customHeight="1">
      <c r="A34" s="12">
        <v>6.1</v>
      </c>
      <c r="B34" s="175" t="s">
        <v>250</v>
      </c>
      <c r="C34" s="176"/>
      <c r="D34" s="177"/>
      <c r="E34" s="178" t="s">
        <v>118</v>
      </c>
      <c r="F34" s="179"/>
      <c r="G34" s="180"/>
      <c r="H34" s="46" t="s">
        <v>85</v>
      </c>
      <c r="I34" s="28">
        <v>0</v>
      </c>
      <c r="J34" s="27">
        <v>200</v>
      </c>
      <c r="K34" s="25">
        <f>J34*I34</f>
        <v>0</v>
      </c>
    </row>
    <row r="35" spans="1:11" ht="113.25" customHeight="1">
      <c r="A35" s="12">
        <v>6.2</v>
      </c>
      <c r="B35" s="175" t="s">
        <v>251</v>
      </c>
      <c r="C35" s="176"/>
      <c r="D35" s="177"/>
      <c r="E35" s="178" t="s">
        <v>120</v>
      </c>
      <c r="F35" s="179"/>
      <c r="G35" s="180"/>
      <c r="H35" s="48" t="s">
        <v>85</v>
      </c>
      <c r="I35" s="28">
        <v>0</v>
      </c>
      <c r="J35" s="27">
        <v>200</v>
      </c>
      <c r="K35" s="25">
        <f>J35*I35</f>
        <v>0</v>
      </c>
    </row>
    <row r="36" spans="1:11" ht="113.25" customHeight="1">
      <c r="A36" s="14">
        <v>6.3</v>
      </c>
      <c r="B36" s="196" t="s">
        <v>252</v>
      </c>
      <c r="C36" s="196"/>
      <c r="D36" s="196"/>
      <c r="E36" s="197" t="s">
        <v>122</v>
      </c>
      <c r="F36" s="197"/>
      <c r="G36" s="197"/>
      <c r="H36" s="48" t="s">
        <v>85</v>
      </c>
      <c r="I36" s="28">
        <v>0</v>
      </c>
      <c r="J36" s="27">
        <v>250</v>
      </c>
      <c r="K36" s="25">
        <f t="shared" ref="K36:K54" si="2">J36*I36</f>
        <v>0</v>
      </c>
    </row>
    <row r="37" spans="1:11" ht="113.25" customHeight="1">
      <c r="A37" s="14">
        <v>6.4</v>
      </c>
      <c r="B37" s="196" t="s">
        <v>253</v>
      </c>
      <c r="C37" s="196"/>
      <c r="D37" s="196"/>
      <c r="E37" s="197" t="s">
        <v>124</v>
      </c>
      <c r="F37" s="197"/>
      <c r="G37" s="197"/>
      <c r="H37" s="48" t="s">
        <v>85</v>
      </c>
      <c r="I37" s="28">
        <v>0</v>
      </c>
      <c r="J37" s="27">
        <v>210</v>
      </c>
      <c r="K37" s="25">
        <f t="shared" si="2"/>
        <v>0</v>
      </c>
    </row>
    <row r="38" spans="1:11" ht="113.25" customHeight="1">
      <c r="A38" s="14">
        <v>6.5</v>
      </c>
      <c r="B38" s="196" t="s">
        <v>254</v>
      </c>
      <c r="C38" s="196"/>
      <c r="D38" s="196"/>
      <c r="E38" s="197" t="s">
        <v>126</v>
      </c>
      <c r="F38" s="197"/>
      <c r="G38" s="197"/>
      <c r="H38" s="48" t="s">
        <v>72</v>
      </c>
      <c r="I38" s="28">
        <v>0</v>
      </c>
      <c r="J38" s="27">
        <v>15</v>
      </c>
      <c r="K38" s="25">
        <f t="shared" si="2"/>
        <v>0</v>
      </c>
    </row>
    <row r="39" spans="1:11" ht="87.75" customHeight="1">
      <c r="A39" s="14">
        <v>6.6</v>
      </c>
      <c r="B39" s="196" t="s">
        <v>255</v>
      </c>
      <c r="C39" s="196"/>
      <c r="D39" s="196"/>
      <c r="E39" s="197" t="s">
        <v>128</v>
      </c>
      <c r="F39" s="197"/>
      <c r="G39" s="197"/>
      <c r="H39" s="48" t="s">
        <v>85</v>
      </c>
      <c r="I39" s="28">
        <v>0</v>
      </c>
      <c r="J39" s="27">
        <v>30</v>
      </c>
      <c r="K39" s="25">
        <f t="shared" si="2"/>
        <v>0</v>
      </c>
    </row>
    <row r="40" spans="1:11" ht="113.25" customHeight="1">
      <c r="A40" s="14">
        <v>6.7</v>
      </c>
      <c r="B40" s="196" t="s">
        <v>256</v>
      </c>
      <c r="C40" s="196"/>
      <c r="D40" s="196"/>
      <c r="E40" s="197" t="s">
        <v>130</v>
      </c>
      <c r="F40" s="197"/>
      <c r="G40" s="197"/>
      <c r="H40" s="48" t="s">
        <v>72</v>
      </c>
      <c r="I40" s="28">
        <v>0</v>
      </c>
      <c r="J40" s="27">
        <v>20</v>
      </c>
      <c r="K40" s="25">
        <f t="shared" si="2"/>
        <v>0</v>
      </c>
    </row>
    <row r="41" spans="1:11" ht="113.25" customHeight="1">
      <c r="A41" s="14">
        <v>6.8</v>
      </c>
      <c r="B41" s="196" t="s">
        <v>131</v>
      </c>
      <c r="C41" s="196"/>
      <c r="D41" s="196"/>
      <c r="E41" s="197" t="s">
        <v>132</v>
      </c>
      <c r="F41" s="197"/>
      <c r="G41" s="197"/>
      <c r="H41" s="48" t="s">
        <v>85</v>
      </c>
      <c r="I41" s="28">
        <v>0</v>
      </c>
      <c r="J41" s="27">
        <v>175</v>
      </c>
      <c r="K41" s="25">
        <f t="shared" si="2"/>
        <v>0</v>
      </c>
    </row>
    <row r="42" spans="1:11" ht="72" customHeight="1">
      <c r="A42" s="14">
        <v>6.9</v>
      </c>
      <c r="B42" s="196" t="s">
        <v>257</v>
      </c>
      <c r="C42" s="196"/>
      <c r="D42" s="196"/>
      <c r="E42" s="197" t="s">
        <v>134</v>
      </c>
      <c r="F42" s="197"/>
      <c r="G42" s="197"/>
      <c r="H42" s="48" t="s">
        <v>85</v>
      </c>
      <c r="I42" s="28">
        <v>0</v>
      </c>
      <c r="J42" s="27">
        <v>35</v>
      </c>
      <c r="K42" s="25">
        <f t="shared" si="2"/>
        <v>0</v>
      </c>
    </row>
    <row r="43" spans="1:11" ht="75" customHeight="1">
      <c r="A43" s="40">
        <v>6.1</v>
      </c>
      <c r="B43" s="196" t="s">
        <v>258</v>
      </c>
      <c r="C43" s="196"/>
      <c r="D43" s="196"/>
      <c r="E43" s="197" t="s">
        <v>136</v>
      </c>
      <c r="F43" s="197"/>
      <c r="G43" s="197"/>
      <c r="H43" s="48" t="s">
        <v>85</v>
      </c>
      <c r="I43" s="28">
        <v>0</v>
      </c>
      <c r="J43" s="27">
        <v>20</v>
      </c>
      <c r="K43" s="25">
        <f t="shared" si="2"/>
        <v>0</v>
      </c>
    </row>
    <row r="44" spans="1:11" ht="57.75" customHeight="1">
      <c r="A44" s="40">
        <v>6.11</v>
      </c>
      <c r="B44" s="196" t="s">
        <v>259</v>
      </c>
      <c r="C44" s="196"/>
      <c r="D44" s="196"/>
      <c r="E44" s="197" t="s">
        <v>138</v>
      </c>
      <c r="F44" s="197"/>
      <c r="G44" s="197"/>
      <c r="H44" s="48" t="s">
        <v>85</v>
      </c>
      <c r="I44" s="28">
        <v>0</v>
      </c>
      <c r="J44" s="27">
        <v>120</v>
      </c>
      <c r="K44" s="25">
        <f t="shared" si="2"/>
        <v>0</v>
      </c>
    </row>
    <row r="45" spans="1:11" ht="94.5" customHeight="1">
      <c r="A45" s="40">
        <v>6.12</v>
      </c>
      <c r="B45" s="196" t="s">
        <v>260</v>
      </c>
      <c r="C45" s="196"/>
      <c r="D45" s="196"/>
      <c r="E45" s="197" t="s">
        <v>140</v>
      </c>
      <c r="F45" s="197"/>
      <c r="G45" s="197"/>
      <c r="H45" s="48" t="s">
        <v>85</v>
      </c>
      <c r="I45" s="28">
        <v>0</v>
      </c>
      <c r="J45" s="27">
        <v>90</v>
      </c>
      <c r="K45" s="25">
        <f t="shared" si="2"/>
        <v>0</v>
      </c>
    </row>
    <row r="46" spans="1:11" ht="91.5" customHeight="1">
      <c r="A46" s="40">
        <v>6.13</v>
      </c>
      <c r="B46" s="196" t="s">
        <v>261</v>
      </c>
      <c r="C46" s="196"/>
      <c r="D46" s="196"/>
      <c r="E46" s="197" t="s">
        <v>142</v>
      </c>
      <c r="F46" s="197"/>
      <c r="G46" s="197"/>
      <c r="H46" s="48" t="s">
        <v>85</v>
      </c>
      <c r="I46" s="28">
        <v>0</v>
      </c>
      <c r="J46" s="27">
        <v>90</v>
      </c>
      <c r="K46" s="25">
        <f t="shared" si="2"/>
        <v>0</v>
      </c>
    </row>
    <row r="47" spans="1:11" ht="72" customHeight="1">
      <c r="A47" s="40">
        <v>6.14</v>
      </c>
      <c r="B47" s="196" t="s">
        <v>262</v>
      </c>
      <c r="C47" s="196"/>
      <c r="D47" s="196"/>
      <c r="E47" s="212" t="s">
        <v>144</v>
      </c>
      <c r="F47" s="212"/>
      <c r="G47" s="212"/>
      <c r="H47" s="48" t="s">
        <v>85</v>
      </c>
      <c r="I47" s="28">
        <v>0</v>
      </c>
      <c r="J47" s="27">
        <v>220</v>
      </c>
      <c r="K47" s="25">
        <f t="shared" si="2"/>
        <v>0</v>
      </c>
    </row>
    <row r="48" spans="1:11" ht="93.75" customHeight="1">
      <c r="A48" s="40">
        <v>6.15</v>
      </c>
      <c r="B48" s="196" t="s">
        <v>263</v>
      </c>
      <c r="C48" s="196"/>
      <c r="D48" s="196"/>
      <c r="E48" s="197" t="s">
        <v>146</v>
      </c>
      <c r="F48" s="197"/>
      <c r="G48" s="197"/>
      <c r="H48" s="48" t="s">
        <v>85</v>
      </c>
      <c r="I48" s="28">
        <v>0</v>
      </c>
      <c r="J48" s="27">
        <v>120</v>
      </c>
      <c r="K48" s="25">
        <f t="shared" si="2"/>
        <v>0</v>
      </c>
    </row>
    <row r="49" spans="1:11" ht="97.5" customHeight="1">
      <c r="A49" s="40">
        <v>6.16</v>
      </c>
      <c r="B49" s="196" t="s">
        <v>147</v>
      </c>
      <c r="C49" s="196"/>
      <c r="D49" s="196"/>
      <c r="E49" s="212" t="s">
        <v>148</v>
      </c>
      <c r="F49" s="212"/>
      <c r="G49" s="212"/>
      <c r="H49" s="48" t="s">
        <v>85</v>
      </c>
      <c r="I49" s="28">
        <v>0</v>
      </c>
      <c r="J49" s="27">
        <v>175</v>
      </c>
      <c r="K49" s="25">
        <f t="shared" si="2"/>
        <v>0</v>
      </c>
    </row>
    <row r="50" spans="1:11" ht="84.75" customHeight="1">
      <c r="A50" s="40">
        <v>6.17</v>
      </c>
      <c r="B50" s="196" t="s">
        <v>264</v>
      </c>
      <c r="C50" s="196"/>
      <c r="D50" s="196"/>
      <c r="E50" s="197" t="s">
        <v>150</v>
      </c>
      <c r="F50" s="197"/>
      <c r="G50" s="197"/>
      <c r="H50" s="48" t="s">
        <v>85</v>
      </c>
      <c r="I50" s="28">
        <v>0</v>
      </c>
      <c r="J50" s="27">
        <v>185</v>
      </c>
      <c r="K50" s="25">
        <f t="shared" si="2"/>
        <v>0</v>
      </c>
    </row>
    <row r="51" spans="1:11" ht="113.25" customHeight="1">
      <c r="A51" s="40">
        <v>6.18</v>
      </c>
      <c r="B51" s="196" t="s">
        <v>265</v>
      </c>
      <c r="C51" s="196"/>
      <c r="D51" s="196"/>
      <c r="E51" s="197" t="s">
        <v>152</v>
      </c>
      <c r="F51" s="197"/>
      <c r="G51" s="197"/>
      <c r="H51" s="48" t="s">
        <v>153</v>
      </c>
      <c r="I51" s="28">
        <v>0</v>
      </c>
      <c r="J51" s="27">
        <v>120</v>
      </c>
      <c r="K51" s="25">
        <f t="shared" si="2"/>
        <v>0</v>
      </c>
    </row>
    <row r="52" spans="1:11" ht="31.5" customHeight="1">
      <c r="A52" s="31">
        <v>7</v>
      </c>
      <c r="B52" s="248" t="s">
        <v>154</v>
      </c>
      <c r="C52" s="249"/>
      <c r="D52" s="250"/>
      <c r="E52" s="251" t="s">
        <v>155</v>
      </c>
      <c r="F52" s="251"/>
      <c r="G52" s="251"/>
      <c r="H52" s="51"/>
      <c r="I52" s="32"/>
      <c r="J52" s="32"/>
      <c r="K52" s="33"/>
    </row>
    <row r="53" spans="1:11" ht="113.25" customHeight="1">
      <c r="A53" s="14">
        <v>7.1</v>
      </c>
      <c r="B53" s="196" t="s">
        <v>156</v>
      </c>
      <c r="C53" s="196"/>
      <c r="D53" s="196"/>
      <c r="E53" s="197" t="s">
        <v>157</v>
      </c>
      <c r="F53" s="197"/>
      <c r="G53" s="197"/>
      <c r="H53" s="48" t="s">
        <v>63</v>
      </c>
      <c r="I53" s="28">
        <v>0</v>
      </c>
      <c r="J53" s="27">
        <v>25</v>
      </c>
      <c r="K53" s="25">
        <f t="shared" si="2"/>
        <v>0</v>
      </c>
    </row>
    <row r="54" spans="1:11" ht="113.25" customHeight="1">
      <c r="A54" s="14">
        <v>7.2</v>
      </c>
      <c r="B54" s="196" t="s">
        <v>266</v>
      </c>
      <c r="C54" s="196"/>
      <c r="D54" s="196"/>
      <c r="E54" s="212" t="s">
        <v>159</v>
      </c>
      <c r="F54" s="212"/>
      <c r="G54" s="212"/>
      <c r="H54" s="48" t="s">
        <v>63</v>
      </c>
      <c r="I54" s="28">
        <v>0</v>
      </c>
      <c r="J54" s="27">
        <v>25</v>
      </c>
      <c r="K54" s="25">
        <f t="shared" si="2"/>
        <v>0</v>
      </c>
    </row>
    <row r="55" spans="1:11" ht="31.5" customHeight="1" thickBot="1">
      <c r="A55" s="31">
        <v>8</v>
      </c>
      <c r="B55" s="248" t="s">
        <v>160</v>
      </c>
      <c r="C55" s="249"/>
      <c r="D55" s="250"/>
      <c r="E55" s="251" t="s">
        <v>161</v>
      </c>
      <c r="F55" s="251"/>
      <c r="G55" s="251"/>
      <c r="H55" s="51"/>
      <c r="I55" s="32"/>
      <c r="J55" s="32"/>
      <c r="K55" s="33"/>
    </row>
    <row r="56" spans="1:11" ht="127.5" customHeight="1" thickBot="1">
      <c r="A56" s="42">
        <v>8.1</v>
      </c>
      <c r="B56" s="252" t="s">
        <v>267</v>
      </c>
      <c r="C56" s="253"/>
      <c r="D56" s="254"/>
      <c r="E56" s="255" t="s">
        <v>163</v>
      </c>
      <c r="F56" s="256"/>
      <c r="G56" s="257"/>
      <c r="H56" s="52" t="s">
        <v>85</v>
      </c>
      <c r="I56" s="43">
        <v>0</v>
      </c>
      <c r="J56" s="44">
        <v>50</v>
      </c>
      <c r="K56" s="45">
        <f t="shared" ref="K56:K67" si="3">I56*J56</f>
        <v>0</v>
      </c>
    </row>
    <row r="57" spans="1:11" ht="124.5" customHeight="1" thickBot="1">
      <c r="A57" s="14">
        <v>8.1999999999999993</v>
      </c>
      <c r="B57" s="220" t="s">
        <v>268</v>
      </c>
      <c r="C57" s="220"/>
      <c r="D57" s="220"/>
      <c r="E57" s="221" t="s">
        <v>165</v>
      </c>
      <c r="F57" s="221"/>
      <c r="G57" s="221"/>
      <c r="H57" s="48" t="s">
        <v>85</v>
      </c>
      <c r="I57" s="43">
        <v>0</v>
      </c>
      <c r="J57" s="44">
        <v>10</v>
      </c>
      <c r="K57" s="45">
        <f t="shared" si="3"/>
        <v>0</v>
      </c>
    </row>
    <row r="58" spans="1:11" ht="120" customHeight="1">
      <c r="A58" s="14">
        <v>8.3000000000000007</v>
      </c>
      <c r="B58" s="224" t="s">
        <v>268</v>
      </c>
      <c r="C58" s="224"/>
      <c r="D58" s="224"/>
      <c r="E58" s="225" t="s">
        <v>166</v>
      </c>
      <c r="F58" s="225"/>
      <c r="G58" s="225"/>
      <c r="H58" s="49" t="s">
        <v>85</v>
      </c>
      <c r="I58" s="43">
        <v>0</v>
      </c>
      <c r="J58" s="44">
        <v>10</v>
      </c>
      <c r="K58" s="45">
        <f t="shared" si="3"/>
        <v>0</v>
      </c>
    </row>
    <row r="59" spans="1:11" ht="150" customHeight="1">
      <c r="A59" s="14">
        <v>8.4</v>
      </c>
      <c r="B59" s="220" t="s">
        <v>167</v>
      </c>
      <c r="C59" s="220"/>
      <c r="D59" s="220"/>
      <c r="E59" s="221" t="s">
        <v>168</v>
      </c>
      <c r="F59" s="221"/>
      <c r="G59" s="221"/>
      <c r="H59" s="48" t="s">
        <v>85</v>
      </c>
      <c r="I59" s="28">
        <v>0</v>
      </c>
      <c r="J59" s="27">
        <v>30</v>
      </c>
      <c r="K59" s="45">
        <f t="shared" si="3"/>
        <v>0</v>
      </c>
    </row>
    <row r="60" spans="1:11" ht="148.5" customHeight="1">
      <c r="A60" s="14">
        <v>8.5</v>
      </c>
      <c r="B60" s="220" t="s">
        <v>169</v>
      </c>
      <c r="C60" s="220"/>
      <c r="D60" s="220"/>
      <c r="E60" s="221" t="s">
        <v>170</v>
      </c>
      <c r="F60" s="221"/>
      <c r="G60" s="221"/>
      <c r="H60" s="48" t="s">
        <v>85</v>
      </c>
      <c r="I60" s="28">
        <v>0</v>
      </c>
      <c r="J60" s="27">
        <v>45</v>
      </c>
      <c r="K60" s="25">
        <f t="shared" si="3"/>
        <v>0</v>
      </c>
    </row>
    <row r="61" spans="1:11" ht="172.5" customHeight="1">
      <c r="A61" s="14">
        <v>8.6</v>
      </c>
      <c r="B61" s="220" t="s">
        <v>171</v>
      </c>
      <c r="C61" s="220"/>
      <c r="D61" s="220"/>
      <c r="E61" s="221" t="s">
        <v>172</v>
      </c>
      <c r="F61" s="221"/>
      <c r="G61" s="221"/>
      <c r="H61" s="48" t="s">
        <v>85</v>
      </c>
      <c r="I61" s="28">
        <v>0</v>
      </c>
      <c r="J61" s="27">
        <v>60</v>
      </c>
      <c r="K61" s="25">
        <f t="shared" si="3"/>
        <v>0</v>
      </c>
    </row>
    <row r="62" spans="1:11" ht="150" customHeight="1">
      <c r="A62" s="14">
        <v>8.6999999999999993</v>
      </c>
      <c r="B62" s="220" t="s">
        <v>173</v>
      </c>
      <c r="C62" s="220"/>
      <c r="D62" s="220"/>
      <c r="E62" s="221" t="s">
        <v>174</v>
      </c>
      <c r="F62" s="221"/>
      <c r="G62" s="221"/>
      <c r="H62" s="48" t="s">
        <v>85</v>
      </c>
      <c r="I62" s="28">
        <v>0</v>
      </c>
      <c r="J62" s="27">
        <v>50</v>
      </c>
      <c r="K62" s="25">
        <f t="shared" si="3"/>
        <v>0</v>
      </c>
    </row>
    <row r="63" spans="1:11" ht="195.75" customHeight="1">
      <c r="A63" s="14">
        <v>8.8000000000000007</v>
      </c>
      <c r="B63" s="220" t="s">
        <v>175</v>
      </c>
      <c r="C63" s="220"/>
      <c r="D63" s="220"/>
      <c r="E63" s="221" t="s">
        <v>176</v>
      </c>
      <c r="F63" s="221"/>
      <c r="G63" s="221"/>
      <c r="H63" s="48" t="s">
        <v>85</v>
      </c>
      <c r="I63" s="28">
        <v>0</v>
      </c>
      <c r="J63" s="27">
        <v>75</v>
      </c>
      <c r="K63" s="25">
        <f t="shared" si="3"/>
        <v>0</v>
      </c>
    </row>
    <row r="64" spans="1:11" ht="150" customHeight="1">
      <c r="A64" s="14">
        <v>8.9</v>
      </c>
      <c r="B64" s="220" t="s">
        <v>177</v>
      </c>
      <c r="C64" s="220"/>
      <c r="D64" s="220"/>
      <c r="E64" s="221" t="s">
        <v>178</v>
      </c>
      <c r="F64" s="221"/>
      <c r="G64" s="221"/>
      <c r="H64" s="48" t="s">
        <v>72</v>
      </c>
      <c r="I64" s="28">
        <v>0</v>
      </c>
      <c r="J64" s="27">
        <v>5</v>
      </c>
      <c r="K64" s="25">
        <f t="shared" si="3"/>
        <v>0</v>
      </c>
    </row>
    <row r="65" spans="1:11" ht="129" customHeight="1">
      <c r="A65" s="40">
        <v>8.1</v>
      </c>
      <c r="B65" s="220" t="s">
        <v>179</v>
      </c>
      <c r="C65" s="220"/>
      <c r="D65" s="220"/>
      <c r="E65" s="221" t="s">
        <v>180</v>
      </c>
      <c r="F65" s="221"/>
      <c r="G65" s="221"/>
      <c r="H65" s="48" t="s">
        <v>72</v>
      </c>
      <c r="I65" s="28">
        <v>0</v>
      </c>
      <c r="J65" s="27">
        <v>4</v>
      </c>
      <c r="K65" s="25">
        <f t="shared" si="3"/>
        <v>0</v>
      </c>
    </row>
    <row r="66" spans="1:11" ht="121.5" customHeight="1">
      <c r="A66" s="40">
        <v>8.11</v>
      </c>
      <c r="B66" s="220" t="s">
        <v>181</v>
      </c>
      <c r="C66" s="220"/>
      <c r="D66" s="220"/>
      <c r="E66" s="221" t="s">
        <v>182</v>
      </c>
      <c r="F66" s="221"/>
      <c r="G66" s="221"/>
      <c r="H66" s="48" t="s">
        <v>72</v>
      </c>
      <c r="I66" s="28">
        <v>0</v>
      </c>
      <c r="J66" s="27">
        <v>6</v>
      </c>
      <c r="K66" s="25">
        <f t="shared" si="3"/>
        <v>0</v>
      </c>
    </row>
    <row r="67" spans="1:11" ht="121.5" customHeight="1">
      <c r="A67" s="40">
        <v>8.1199999999999992</v>
      </c>
      <c r="B67" s="220" t="s">
        <v>183</v>
      </c>
      <c r="C67" s="220"/>
      <c r="D67" s="220"/>
      <c r="E67" s="221" t="s">
        <v>184</v>
      </c>
      <c r="F67" s="221"/>
      <c r="G67" s="221"/>
      <c r="H67" s="48" t="s">
        <v>72</v>
      </c>
      <c r="I67" s="28">
        <v>0</v>
      </c>
      <c r="J67" s="27">
        <v>8</v>
      </c>
      <c r="K67" s="25">
        <f t="shared" si="3"/>
        <v>0</v>
      </c>
    </row>
    <row r="68" spans="1:11" ht="16.5" thickBot="1">
      <c r="A68" s="222"/>
      <c r="B68" s="223"/>
      <c r="C68" s="223"/>
      <c r="D68" s="223"/>
      <c r="E68" s="223"/>
      <c r="F68" s="223"/>
      <c r="G68" s="223"/>
      <c r="H68" s="223"/>
      <c r="I68" s="223"/>
      <c r="J68" s="223"/>
      <c r="K68" s="223"/>
    </row>
    <row r="69" spans="1:11" ht="28.5" customHeight="1" thickBot="1">
      <c r="A69" s="17" t="s">
        <v>185</v>
      </c>
      <c r="B69" s="6"/>
      <c r="C69" s="6"/>
      <c r="D69" s="6"/>
      <c r="E69" s="6"/>
      <c r="F69" s="6"/>
      <c r="G69" s="6"/>
      <c r="H69" s="218">
        <f>SUM(K8:K67)</f>
        <v>0</v>
      </c>
      <c r="I69" s="218"/>
      <c r="J69" s="218"/>
      <c r="K69" s="219"/>
    </row>
  </sheetData>
  <mergeCells count="136">
    <mergeCell ref="I4:K4"/>
    <mergeCell ref="B6:D6"/>
    <mergeCell ref="E6:G6"/>
    <mergeCell ref="A1:K1"/>
    <mergeCell ref="A2:K2"/>
    <mergeCell ref="A3:B3"/>
    <mergeCell ref="C3:D3"/>
    <mergeCell ref="F3:G3"/>
    <mergeCell ref="I3:K3"/>
    <mergeCell ref="B7:D7"/>
    <mergeCell ref="E7:G7"/>
    <mergeCell ref="B8:D8"/>
    <mergeCell ref="E8:G8"/>
    <mergeCell ref="B10:D10"/>
    <mergeCell ref="E10:G10"/>
    <mergeCell ref="A4:B4"/>
    <mergeCell ref="C4:D4"/>
    <mergeCell ref="F4:G4"/>
    <mergeCell ref="B9:D9"/>
    <mergeCell ref="E9:G9"/>
    <mergeCell ref="B14:D14"/>
    <mergeCell ref="E14:G14"/>
    <mergeCell ref="B15:D15"/>
    <mergeCell ref="E15:G15"/>
    <mergeCell ref="B16:D16"/>
    <mergeCell ref="E16:G16"/>
    <mergeCell ref="B11:D11"/>
    <mergeCell ref="E11:G11"/>
    <mergeCell ref="B12:D12"/>
    <mergeCell ref="E12:G12"/>
    <mergeCell ref="B13:D13"/>
    <mergeCell ref="E13:G13"/>
    <mergeCell ref="B20:D20"/>
    <mergeCell ref="E20:G20"/>
    <mergeCell ref="B21:D21"/>
    <mergeCell ref="E21:G21"/>
    <mergeCell ref="B22:D22"/>
    <mergeCell ref="E22:G22"/>
    <mergeCell ref="B17:D17"/>
    <mergeCell ref="E17:G17"/>
    <mergeCell ref="B18:D18"/>
    <mergeCell ref="E18:G18"/>
    <mergeCell ref="B19:D19"/>
    <mergeCell ref="E19:G19"/>
    <mergeCell ref="B26:D26"/>
    <mergeCell ref="E26:G26"/>
    <mergeCell ref="B27:D27"/>
    <mergeCell ref="E27:G27"/>
    <mergeCell ref="B28:D28"/>
    <mergeCell ref="E28:G28"/>
    <mergeCell ref="B23:D23"/>
    <mergeCell ref="E23:G23"/>
    <mergeCell ref="B24:D24"/>
    <mergeCell ref="E24:G24"/>
    <mergeCell ref="B25:D25"/>
    <mergeCell ref="E25:G25"/>
    <mergeCell ref="B29:D29"/>
    <mergeCell ref="E29:G29"/>
    <mergeCell ref="B30:D30"/>
    <mergeCell ref="E30:G30"/>
    <mergeCell ref="B34:D34"/>
    <mergeCell ref="E34:G34"/>
    <mergeCell ref="B31:D31"/>
    <mergeCell ref="E31:G31"/>
    <mergeCell ref="E33:G33"/>
    <mergeCell ref="B33:D33"/>
    <mergeCell ref="E32:G32"/>
    <mergeCell ref="B32:D32"/>
    <mergeCell ref="B35:D35"/>
    <mergeCell ref="E35:G35"/>
    <mergeCell ref="B55:D55"/>
    <mergeCell ref="E55:G55"/>
    <mergeCell ref="B56:D56"/>
    <mergeCell ref="E56:G56"/>
    <mergeCell ref="E43:G43"/>
    <mergeCell ref="E44:G44"/>
    <mergeCell ref="E45:G45"/>
    <mergeCell ref="E46:G46"/>
    <mergeCell ref="B53:D53"/>
    <mergeCell ref="B54:D54"/>
    <mergeCell ref="B45:D45"/>
    <mergeCell ref="B46:D46"/>
    <mergeCell ref="B47:D47"/>
    <mergeCell ref="B48:D48"/>
    <mergeCell ref="B49:D49"/>
    <mergeCell ref="B50:D50"/>
    <mergeCell ref="E54:G54"/>
    <mergeCell ref="B37:D37"/>
    <mergeCell ref="B38:D38"/>
    <mergeCell ref="B39:D39"/>
    <mergeCell ref="B40:D40"/>
    <mergeCell ref="B41:D41"/>
    <mergeCell ref="H69:K69"/>
    <mergeCell ref="E36:G36"/>
    <mergeCell ref="B36:D36"/>
    <mergeCell ref="E37:G37"/>
    <mergeCell ref="E38:G38"/>
    <mergeCell ref="E39:G39"/>
    <mergeCell ref="E40:G40"/>
    <mergeCell ref="E41:G41"/>
    <mergeCell ref="E42:G42"/>
    <mergeCell ref="E67:G67"/>
    <mergeCell ref="B67:D67"/>
    <mergeCell ref="B43:D43"/>
    <mergeCell ref="B44:D44"/>
    <mergeCell ref="E47:G47"/>
    <mergeCell ref="E48:G48"/>
    <mergeCell ref="E49:G49"/>
    <mergeCell ref="E50:G50"/>
    <mergeCell ref="E51:G51"/>
    <mergeCell ref="E53:G53"/>
    <mergeCell ref="A68:K68"/>
    <mergeCell ref="E57:G57"/>
    <mergeCell ref="E58:G58"/>
    <mergeCell ref="E59:G59"/>
    <mergeCell ref="B51:D51"/>
    <mergeCell ref="B42:D42"/>
    <mergeCell ref="E66:G66"/>
    <mergeCell ref="B66:D66"/>
    <mergeCell ref="B52:D52"/>
    <mergeCell ref="E52:G52"/>
    <mergeCell ref="E65:G65"/>
    <mergeCell ref="B62:D62"/>
    <mergeCell ref="B63:D63"/>
    <mergeCell ref="B64:D64"/>
    <mergeCell ref="B65:D65"/>
    <mergeCell ref="E61:G61"/>
    <mergeCell ref="B61:D61"/>
    <mergeCell ref="E62:G62"/>
    <mergeCell ref="E63:G63"/>
    <mergeCell ref="E64:G64"/>
    <mergeCell ref="E60:G60"/>
    <mergeCell ref="B57:D57"/>
    <mergeCell ref="B58:D58"/>
    <mergeCell ref="B59:D59"/>
    <mergeCell ref="B60:D60"/>
  </mergeCells>
  <printOptions horizontalCentered="1" verticalCentered="1"/>
  <pageMargins left="0" right="0" top="0" bottom="0" header="0" footer="0"/>
  <pageSetup scale="7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8">
    <pageSetUpPr fitToPage="1"/>
  </sheetPr>
  <dimension ref="A1:K69"/>
  <sheetViews>
    <sheetView view="pageBreakPreview" topLeftCell="A24" zoomScale="80" zoomScaleNormal="50" zoomScaleSheetLayoutView="80" workbookViewId="0">
      <selection activeCell="K69" sqref="K69"/>
    </sheetView>
  </sheetViews>
  <sheetFormatPr defaultRowHeight="21"/>
  <cols>
    <col min="1" max="1" width="6.42578125" style="18" customWidth="1"/>
    <col min="2" max="2" width="18.85546875" style="1" customWidth="1"/>
    <col min="3" max="3" width="11.85546875" style="1" customWidth="1"/>
    <col min="4" max="4" width="21.5703125" style="1" customWidth="1"/>
    <col min="5" max="5" width="19.42578125" style="1" customWidth="1"/>
    <col min="6" max="6" width="12.85546875" style="1" customWidth="1"/>
    <col min="7" max="7" width="10.5703125" style="1" customWidth="1"/>
    <col min="8" max="8" width="12" style="7" customWidth="1"/>
    <col min="9" max="9" width="10.85546875" style="1" customWidth="1"/>
    <col min="10" max="10" width="10.42578125" style="1" customWidth="1"/>
    <col min="11" max="11" width="13.42578125" style="1" customWidth="1"/>
  </cols>
  <sheetData>
    <row r="1" spans="1:11" ht="79.5" customHeight="1">
      <c r="A1" s="165" t="s">
        <v>0</v>
      </c>
      <c r="B1" s="165"/>
      <c r="C1" s="165"/>
      <c r="D1" s="165"/>
      <c r="E1" s="165"/>
      <c r="F1" s="165"/>
      <c r="G1" s="165"/>
      <c r="H1" s="165"/>
      <c r="I1" s="165"/>
      <c r="J1" s="165"/>
      <c r="K1" s="165"/>
    </row>
    <row r="2" spans="1:11" ht="33.75" customHeight="1">
      <c r="A2" s="166" t="s">
        <v>41</v>
      </c>
      <c r="B2" s="166"/>
      <c r="C2" s="166"/>
      <c r="D2" s="166"/>
      <c r="E2" s="166"/>
      <c r="F2" s="166"/>
      <c r="G2" s="166"/>
      <c r="H2" s="166"/>
      <c r="I2" s="166"/>
      <c r="J2" s="166"/>
      <c r="K2" s="166"/>
    </row>
    <row r="3" spans="1:11" ht="34.5" customHeight="1">
      <c r="A3" s="264" t="s">
        <v>213</v>
      </c>
      <c r="B3" s="265"/>
      <c r="C3" s="266" t="s">
        <v>214</v>
      </c>
      <c r="D3" s="267"/>
      <c r="E3" s="37" t="s">
        <v>44</v>
      </c>
      <c r="F3" s="271" t="s">
        <v>45</v>
      </c>
      <c r="G3" s="272"/>
      <c r="H3" s="35" t="s">
        <v>46</v>
      </c>
      <c r="I3" s="266" t="s">
        <v>47</v>
      </c>
      <c r="J3" s="270"/>
      <c r="K3" s="267"/>
    </row>
    <row r="4" spans="1:11" ht="39.75" customHeight="1">
      <c r="A4" s="264" t="s">
        <v>215</v>
      </c>
      <c r="B4" s="265"/>
      <c r="C4" s="266">
        <v>592</v>
      </c>
      <c r="D4" s="267"/>
      <c r="E4" s="38" t="s">
        <v>49</v>
      </c>
      <c r="F4" s="268" t="s">
        <v>50</v>
      </c>
      <c r="G4" s="269"/>
      <c r="H4" s="36" t="s">
        <v>216</v>
      </c>
      <c r="I4" s="266">
        <v>1</v>
      </c>
      <c r="J4" s="270"/>
      <c r="K4" s="267"/>
    </row>
    <row r="5" spans="1:11" ht="23.25">
      <c r="A5" s="10"/>
      <c r="B5" s="4"/>
      <c r="C5" s="4"/>
      <c r="D5" s="4"/>
      <c r="E5" s="4"/>
      <c r="F5"/>
      <c r="G5"/>
      <c r="H5" s="8"/>
      <c r="I5" s="5"/>
      <c r="J5" s="2"/>
    </row>
    <row r="6" spans="1:11" ht="31.5" customHeight="1">
      <c r="A6" s="11" t="s">
        <v>52</v>
      </c>
      <c r="B6" s="161" t="s">
        <v>53</v>
      </c>
      <c r="C6" s="162"/>
      <c r="D6" s="163"/>
      <c r="E6" s="164" t="s">
        <v>54</v>
      </c>
      <c r="F6" s="164"/>
      <c r="G6" s="164"/>
      <c r="H6" s="24" t="s">
        <v>55</v>
      </c>
      <c r="I6" s="24" t="s">
        <v>56</v>
      </c>
      <c r="J6" s="24" t="s">
        <v>57</v>
      </c>
      <c r="K6" s="24" t="s">
        <v>58</v>
      </c>
    </row>
    <row r="7" spans="1:11" ht="30" hidden="1" customHeight="1">
      <c r="A7" s="13">
        <v>1</v>
      </c>
      <c r="B7" s="174" t="s">
        <v>59</v>
      </c>
      <c r="C7" s="174"/>
      <c r="D7" s="174"/>
      <c r="E7" s="174" t="s">
        <v>60</v>
      </c>
      <c r="F7" s="174"/>
      <c r="G7" s="174"/>
      <c r="H7" s="9"/>
      <c r="I7" s="3"/>
      <c r="J7" s="3"/>
      <c r="K7" s="3"/>
    </row>
    <row r="8" spans="1:11" ht="116.25" hidden="1" customHeight="1">
      <c r="A8" s="12">
        <v>1.1000000000000001</v>
      </c>
      <c r="B8" s="175" t="s">
        <v>61</v>
      </c>
      <c r="C8" s="176"/>
      <c r="D8" s="177"/>
      <c r="E8" s="178" t="s">
        <v>62</v>
      </c>
      <c r="F8" s="179"/>
      <c r="G8" s="180"/>
      <c r="H8" s="46" t="s">
        <v>63</v>
      </c>
      <c r="I8" s="28"/>
      <c r="J8" s="27">
        <v>15</v>
      </c>
      <c r="K8" s="25">
        <f>J8*I8</f>
        <v>0</v>
      </c>
    </row>
    <row r="9" spans="1:11" ht="126.75" hidden="1" customHeight="1">
      <c r="A9" s="12">
        <v>1.2</v>
      </c>
      <c r="B9" s="196" t="s">
        <v>64</v>
      </c>
      <c r="C9" s="196"/>
      <c r="D9" s="196"/>
      <c r="E9" s="197" t="s">
        <v>65</v>
      </c>
      <c r="F9" s="197"/>
      <c r="G9" s="197"/>
      <c r="H9" s="46" t="s">
        <v>63</v>
      </c>
      <c r="I9" s="28"/>
      <c r="J9" s="27">
        <v>15</v>
      </c>
      <c r="K9" s="25">
        <f>J9*I9</f>
        <v>0</v>
      </c>
    </row>
    <row r="10" spans="1:11" ht="25.5" hidden="1" customHeight="1">
      <c r="A10" s="13">
        <v>2</v>
      </c>
      <c r="B10" s="262" t="s">
        <v>66</v>
      </c>
      <c r="C10" s="262"/>
      <c r="D10" s="262"/>
      <c r="E10" s="262" t="s">
        <v>67</v>
      </c>
      <c r="F10" s="262"/>
      <c r="G10" s="262"/>
      <c r="H10" s="47"/>
      <c r="I10" s="9"/>
      <c r="J10" s="26"/>
      <c r="K10" s="26"/>
    </row>
    <row r="11" spans="1:11" ht="101.25" hidden="1" customHeight="1">
      <c r="A11" s="12">
        <v>2.1</v>
      </c>
      <c r="B11" s="175" t="s">
        <v>68</v>
      </c>
      <c r="C11" s="176"/>
      <c r="D11" s="177"/>
      <c r="E11" s="178" t="s">
        <v>69</v>
      </c>
      <c r="F11" s="179"/>
      <c r="G11" s="180"/>
      <c r="H11" s="46" t="s">
        <v>63</v>
      </c>
      <c r="I11" s="28">
        <v>11.8</v>
      </c>
      <c r="J11" s="27">
        <v>4</v>
      </c>
      <c r="K11" s="25">
        <f t="shared" ref="K11:K16" si="0">J11*I11</f>
        <v>47.2</v>
      </c>
    </row>
    <row r="12" spans="1:11" ht="104.25" hidden="1" customHeight="1">
      <c r="A12" s="14">
        <v>2.2000000000000002</v>
      </c>
      <c r="B12" s="175" t="s">
        <v>70</v>
      </c>
      <c r="C12" s="176"/>
      <c r="D12" s="177"/>
      <c r="E12" s="178" t="s">
        <v>71</v>
      </c>
      <c r="F12" s="179"/>
      <c r="G12" s="180"/>
      <c r="H12" s="48" t="s">
        <v>72</v>
      </c>
      <c r="I12" s="28"/>
      <c r="J12" s="27">
        <v>8</v>
      </c>
      <c r="K12" s="25">
        <f t="shared" si="0"/>
        <v>0</v>
      </c>
    </row>
    <row r="13" spans="1:11" ht="93" hidden="1" customHeight="1">
      <c r="A13" s="14">
        <v>2.2999999999999998</v>
      </c>
      <c r="B13" s="175" t="s">
        <v>73</v>
      </c>
      <c r="C13" s="176"/>
      <c r="D13" s="177"/>
      <c r="E13" s="178" t="s">
        <v>74</v>
      </c>
      <c r="F13" s="179"/>
      <c r="G13" s="180"/>
      <c r="H13" s="48" t="s">
        <v>72</v>
      </c>
      <c r="I13" s="28">
        <v>30</v>
      </c>
      <c r="J13" s="27">
        <v>11</v>
      </c>
      <c r="K13" s="25">
        <f t="shared" si="0"/>
        <v>330</v>
      </c>
    </row>
    <row r="14" spans="1:11" ht="157.5" hidden="1" customHeight="1">
      <c r="A14" s="14">
        <v>2.4</v>
      </c>
      <c r="B14" s="175" t="s">
        <v>75</v>
      </c>
      <c r="C14" s="176"/>
      <c r="D14" s="177"/>
      <c r="E14" s="178" t="s">
        <v>76</v>
      </c>
      <c r="F14" s="179"/>
      <c r="G14" s="180"/>
      <c r="H14" s="46" t="s">
        <v>63</v>
      </c>
      <c r="I14" s="28">
        <v>20</v>
      </c>
      <c r="J14" s="27">
        <v>15</v>
      </c>
      <c r="K14" s="25">
        <f t="shared" si="0"/>
        <v>300</v>
      </c>
    </row>
    <row r="15" spans="1:11" ht="84" hidden="1" customHeight="1">
      <c r="A15" s="12">
        <v>2.5</v>
      </c>
      <c r="B15" s="175" t="s">
        <v>77</v>
      </c>
      <c r="C15" s="176"/>
      <c r="D15" s="177"/>
      <c r="E15" s="178" t="s">
        <v>78</v>
      </c>
      <c r="F15" s="179"/>
      <c r="G15" s="180"/>
      <c r="H15" s="46" t="s">
        <v>63</v>
      </c>
      <c r="I15" s="28"/>
      <c r="J15" s="27">
        <v>18</v>
      </c>
      <c r="K15" s="25">
        <f t="shared" si="0"/>
        <v>0</v>
      </c>
    </row>
    <row r="16" spans="1:11" ht="131.44999999999999" hidden="1" customHeight="1">
      <c r="A16" s="14">
        <v>2.6</v>
      </c>
      <c r="B16" s="175" t="s">
        <v>79</v>
      </c>
      <c r="C16" s="176"/>
      <c r="D16" s="177"/>
      <c r="E16" s="178" t="s">
        <v>80</v>
      </c>
      <c r="F16" s="179"/>
      <c r="G16" s="180"/>
      <c r="H16" s="46" t="s">
        <v>63</v>
      </c>
      <c r="I16" s="28"/>
      <c r="J16" s="27">
        <v>10</v>
      </c>
      <c r="K16" s="25">
        <f t="shared" si="0"/>
        <v>0</v>
      </c>
    </row>
    <row r="17" spans="1:11" ht="30" hidden="1" customHeight="1">
      <c r="A17" s="15">
        <v>3</v>
      </c>
      <c r="B17" s="263" t="s">
        <v>81</v>
      </c>
      <c r="C17" s="263"/>
      <c r="D17" s="263"/>
      <c r="E17" s="262" t="s">
        <v>82</v>
      </c>
      <c r="F17" s="262"/>
      <c r="G17" s="262"/>
      <c r="H17" s="47"/>
      <c r="I17" s="29"/>
      <c r="J17" s="26"/>
      <c r="K17" s="26"/>
    </row>
    <row r="18" spans="1:11" ht="90" hidden="1" customHeight="1">
      <c r="A18" s="12">
        <v>3.1</v>
      </c>
      <c r="B18" s="175" t="s">
        <v>83</v>
      </c>
      <c r="C18" s="176"/>
      <c r="D18" s="177"/>
      <c r="E18" s="178" t="s">
        <v>84</v>
      </c>
      <c r="F18" s="179"/>
      <c r="G18" s="180"/>
      <c r="H18" s="46" t="s">
        <v>85</v>
      </c>
      <c r="I18" s="28"/>
      <c r="J18" s="27">
        <v>50</v>
      </c>
      <c r="K18" s="25">
        <f t="shared" ref="K18:K23" si="1">J18*I18</f>
        <v>0</v>
      </c>
    </row>
    <row r="19" spans="1:11" ht="108.6" hidden="1" customHeight="1">
      <c r="A19" s="12">
        <v>3.2</v>
      </c>
      <c r="B19" s="175" t="s">
        <v>86</v>
      </c>
      <c r="C19" s="176"/>
      <c r="D19" s="177"/>
      <c r="E19" s="178" t="s">
        <v>87</v>
      </c>
      <c r="F19" s="179"/>
      <c r="G19" s="180"/>
      <c r="H19" s="46" t="s">
        <v>63</v>
      </c>
      <c r="I19" s="28"/>
      <c r="J19" s="27">
        <v>10</v>
      </c>
      <c r="K19" s="25">
        <f t="shared" si="1"/>
        <v>0</v>
      </c>
    </row>
    <row r="20" spans="1:11" ht="116.1" hidden="1" customHeight="1">
      <c r="A20" s="12">
        <v>3.3</v>
      </c>
      <c r="B20" s="175" t="s">
        <v>88</v>
      </c>
      <c r="C20" s="176"/>
      <c r="D20" s="177"/>
      <c r="E20" s="178" t="s">
        <v>89</v>
      </c>
      <c r="F20" s="179"/>
      <c r="G20" s="180"/>
      <c r="H20" s="46" t="s">
        <v>63</v>
      </c>
      <c r="I20" s="28"/>
      <c r="J20" s="27">
        <v>60</v>
      </c>
      <c r="K20" s="25">
        <f t="shared" si="1"/>
        <v>0</v>
      </c>
    </row>
    <row r="21" spans="1:11" ht="91.5" hidden="1" customHeight="1">
      <c r="A21" s="53">
        <v>3.4</v>
      </c>
      <c r="B21" s="175" t="s">
        <v>90</v>
      </c>
      <c r="C21" s="176"/>
      <c r="D21" s="177"/>
      <c r="E21" s="178" t="s">
        <v>91</v>
      </c>
      <c r="F21" s="179"/>
      <c r="G21" s="180"/>
      <c r="H21" s="48" t="s">
        <v>85</v>
      </c>
      <c r="I21" s="28"/>
      <c r="J21" s="27">
        <v>25</v>
      </c>
      <c r="K21" s="25">
        <f t="shared" si="1"/>
        <v>0</v>
      </c>
    </row>
    <row r="22" spans="1:11" ht="119.1" hidden="1" customHeight="1">
      <c r="A22" s="34">
        <v>3.5</v>
      </c>
      <c r="B22" s="175" t="s">
        <v>92</v>
      </c>
      <c r="C22" s="176"/>
      <c r="D22" s="177"/>
      <c r="E22" s="178" t="s">
        <v>93</v>
      </c>
      <c r="F22" s="179"/>
      <c r="G22" s="180"/>
      <c r="H22" s="46" t="s">
        <v>63</v>
      </c>
      <c r="I22" s="28"/>
      <c r="J22" s="27">
        <v>50</v>
      </c>
      <c r="K22" s="25">
        <f t="shared" si="1"/>
        <v>0</v>
      </c>
    </row>
    <row r="23" spans="1:11" ht="91.5" hidden="1" customHeight="1">
      <c r="A23" s="34">
        <v>3.6</v>
      </c>
      <c r="B23" s="175" t="s">
        <v>94</v>
      </c>
      <c r="C23" s="176"/>
      <c r="D23" s="177"/>
      <c r="E23" s="178" t="s">
        <v>95</v>
      </c>
      <c r="F23" s="179"/>
      <c r="G23" s="180"/>
      <c r="H23" s="48" t="s">
        <v>85</v>
      </c>
      <c r="I23" s="28"/>
      <c r="J23" s="27">
        <v>25</v>
      </c>
      <c r="K23" s="25">
        <f t="shared" si="1"/>
        <v>0</v>
      </c>
    </row>
    <row r="24" spans="1:11" ht="28.5" customHeight="1">
      <c r="A24" s="16">
        <v>4</v>
      </c>
      <c r="B24" s="262" t="s">
        <v>96</v>
      </c>
      <c r="C24" s="262"/>
      <c r="D24" s="262"/>
      <c r="E24" s="262" t="s">
        <v>97</v>
      </c>
      <c r="F24" s="262"/>
      <c r="G24" s="262"/>
      <c r="H24" s="47"/>
      <c r="I24" s="29"/>
      <c r="J24" s="26"/>
      <c r="K24" s="26"/>
    </row>
    <row r="25" spans="1:11" ht="148.5" customHeight="1">
      <c r="A25" s="77">
        <v>4.0999999999999996</v>
      </c>
      <c r="B25" s="175" t="s">
        <v>98</v>
      </c>
      <c r="C25" s="176"/>
      <c r="D25" s="177"/>
      <c r="E25" s="178" t="s">
        <v>99</v>
      </c>
      <c r="F25" s="179"/>
      <c r="G25" s="180"/>
      <c r="H25" s="46" t="s">
        <v>63</v>
      </c>
      <c r="I25" s="28">
        <v>4.32</v>
      </c>
      <c r="J25" s="27">
        <v>110</v>
      </c>
      <c r="K25" s="25">
        <f>J25*I25</f>
        <v>475.20000000000005</v>
      </c>
    </row>
    <row r="26" spans="1:11" ht="112.5" hidden="1" customHeight="1">
      <c r="A26" s="14">
        <v>4.2</v>
      </c>
      <c r="B26" s="175" t="s">
        <v>100</v>
      </c>
      <c r="C26" s="176"/>
      <c r="D26" s="177"/>
      <c r="E26" s="178" t="s">
        <v>101</v>
      </c>
      <c r="F26" s="179"/>
      <c r="G26" s="180"/>
      <c r="H26" s="46" t="s">
        <v>63</v>
      </c>
      <c r="I26" s="28">
        <f>2*0.9</f>
        <v>1.8</v>
      </c>
      <c r="J26" s="27">
        <v>90</v>
      </c>
      <c r="K26" s="25">
        <f>J26*I26</f>
        <v>162</v>
      </c>
    </row>
    <row r="27" spans="1:11" ht="89.1" customHeight="1">
      <c r="A27" s="54">
        <v>4.3</v>
      </c>
      <c r="B27" s="175" t="s">
        <v>102</v>
      </c>
      <c r="C27" s="176"/>
      <c r="D27" s="177"/>
      <c r="E27" s="178" t="s">
        <v>103</v>
      </c>
      <c r="F27" s="179"/>
      <c r="G27" s="180"/>
      <c r="H27" s="46" t="s">
        <v>63</v>
      </c>
      <c r="I27" s="28">
        <v>8.73</v>
      </c>
      <c r="J27" s="27">
        <v>90</v>
      </c>
      <c r="K27" s="25">
        <f>J27*I27</f>
        <v>785.7</v>
      </c>
    </row>
    <row r="28" spans="1:11" ht="97.5" hidden="1" customHeight="1">
      <c r="A28" s="14" t="s">
        <v>217</v>
      </c>
      <c r="B28" s="175" t="s">
        <v>104</v>
      </c>
      <c r="C28" s="176"/>
      <c r="D28" s="177"/>
      <c r="E28" s="178" t="s">
        <v>105</v>
      </c>
      <c r="F28" s="179"/>
      <c r="G28" s="180"/>
      <c r="H28" s="48" t="s">
        <v>106</v>
      </c>
      <c r="I28" s="28">
        <f>2+2+0.9</f>
        <v>4.9000000000000004</v>
      </c>
      <c r="J28" s="27">
        <v>8</v>
      </c>
      <c r="K28" s="25">
        <f>J28*I28</f>
        <v>39.200000000000003</v>
      </c>
    </row>
    <row r="29" spans="1:11" ht="137.25" hidden="1" customHeight="1">
      <c r="A29" s="14">
        <v>4.5</v>
      </c>
      <c r="B29" s="175" t="s">
        <v>107</v>
      </c>
      <c r="C29" s="176"/>
      <c r="D29" s="177"/>
      <c r="E29" s="178" t="s">
        <v>108</v>
      </c>
      <c r="F29" s="179"/>
      <c r="G29" s="180"/>
      <c r="H29" s="49" t="s">
        <v>106</v>
      </c>
      <c r="I29" s="28"/>
      <c r="J29" s="27">
        <v>35</v>
      </c>
      <c r="K29" s="25">
        <f>J29*I29</f>
        <v>0</v>
      </c>
    </row>
    <row r="30" spans="1:11" ht="33" customHeight="1">
      <c r="A30" s="16">
        <v>5</v>
      </c>
      <c r="B30" s="262" t="s">
        <v>109</v>
      </c>
      <c r="C30" s="262"/>
      <c r="D30" s="262"/>
      <c r="E30" s="262" t="s">
        <v>110</v>
      </c>
      <c r="F30" s="262"/>
      <c r="G30" s="262"/>
      <c r="H30" s="47"/>
      <c r="I30" s="30"/>
      <c r="J30" s="26"/>
      <c r="K30" s="26"/>
    </row>
    <row r="31" spans="1:11" ht="167.25" customHeight="1">
      <c r="A31" s="55">
        <v>5.0999999999999996</v>
      </c>
      <c r="B31" s="196" t="s">
        <v>111</v>
      </c>
      <c r="C31" s="196"/>
      <c r="D31" s="196"/>
      <c r="E31" s="197" t="s">
        <v>112</v>
      </c>
      <c r="F31" s="197"/>
      <c r="G31" s="197"/>
      <c r="H31" s="48" t="s">
        <v>72</v>
      </c>
      <c r="I31" s="28">
        <v>20</v>
      </c>
      <c r="J31" s="27">
        <v>10</v>
      </c>
      <c r="K31" s="25">
        <f>J31*I31</f>
        <v>200</v>
      </c>
    </row>
    <row r="32" spans="1:11" ht="135" hidden="1" customHeight="1">
      <c r="A32" s="14">
        <v>5.2</v>
      </c>
      <c r="B32" s="196" t="s">
        <v>113</v>
      </c>
      <c r="C32" s="196"/>
      <c r="D32" s="196"/>
      <c r="E32" s="258" t="s">
        <v>114</v>
      </c>
      <c r="F32" s="258"/>
      <c r="G32" s="258"/>
      <c r="H32" s="48" t="s">
        <v>63</v>
      </c>
      <c r="I32" s="28"/>
      <c r="J32" s="27">
        <v>35</v>
      </c>
      <c r="K32" s="25">
        <f>J32*I32</f>
        <v>0</v>
      </c>
    </row>
    <row r="33" spans="1:11" ht="33" customHeight="1">
      <c r="A33" s="84">
        <v>6</v>
      </c>
      <c r="B33" s="259" t="s">
        <v>115</v>
      </c>
      <c r="C33" s="260"/>
      <c r="D33" s="261"/>
      <c r="E33" s="259" t="s">
        <v>116</v>
      </c>
      <c r="F33" s="260"/>
      <c r="G33" s="261"/>
      <c r="H33" s="47"/>
      <c r="I33" s="30"/>
      <c r="J33" s="26"/>
      <c r="K33" s="85"/>
    </row>
    <row r="34" spans="1:11" ht="112.5" hidden="1" customHeight="1">
      <c r="A34" s="54">
        <v>6.1</v>
      </c>
      <c r="B34" s="175" t="s">
        <v>117</v>
      </c>
      <c r="C34" s="176"/>
      <c r="D34" s="177"/>
      <c r="E34" s="178" t="s">
        <v>118</v>
      </c>
      <c r="F34" s="179"/>
      <c r="G34" s="180"/>
      <c r="H34" s="46" t="s">
        <v>85</v>
      </c>
      <c r="I34" s="28"/>
      <c r="J34" s="27">
        <v>200</v>
      </c>
      <c r="K34" s="25">
        <f>J34*I34</f>
        <v>0</v>
      </c>
    </row>
    <row r="35" spans="1:11" ht="113.25" hidden="1" customHeight="1">
      <c r="A35" s="54">
        <v>6.2</v>
      </c>
      <c r="B35" s="175" t="s">
        <v>119</v>
      </c>
      <c r="C35" s="176"/>
      <c r="D35" s="177"/>
      <c r="E35" s="178" t="s">
        <v>120</v>
      </c>
      <c r="F35" s="179"/>
      <c r="G35" s="180"/>
      <c r="H35" s="48" t="s">
        <v>85</v>
      </c>
      <c r="I35" s="28"/>
      <c r="J35" s="27">
        <v>200</v>
      </c>
      <c r="K35" s="25">
        <f>J35*I35</f>
        <v>0</v>
      </c>
    </row>
    <row r="36" spans="1:11" ht="113.25" hidden="1" customHeight="1">
      <c r="A36" s="12">
        <v>6.3</v>
      </c>
      <c r="B36" s="196" t="s">
        <v>121</v>
      </c>
      <c r="C36" s="196"/>
      <c r="D36" s="196"/>
      <c r="E36" s="197" t="s">
        <v>122</v>
      </c>
      <c r="F36" s="197"/>
      <c r="G36" s="197"/>
      <c r="H36" s="48" t="s">
        <v>85</v>
      </c>
      <c r="I36" s="28"/>
      <c r="J36" s="27">
        <v>250</v>
      </c>
      <c r="K36" s="25">
        <f t="shared" ref="K36:K54" si="2">J36*I36</f>
        <v>0</v>
      </c>
    </row>
    <row r="37" spans="1:11" ht="113.25" hidden="1" customHeight="1">
      <c r="A37" s="12">
        <v>6.4</v>
      </c>
      <c r="B37" s="196" t="s">
        <v>123</v>
      </c>
      <c r="C37" s="196"/>
      <c r="D37" s="196"/>
      <c r="E37" s="197" t="s">
        <v>124</v>
      </c>
      <c r="F37" s="197"/>
      <c r="G37" s="197"/>
      <c r="H37" s="48" t="s">
        <v>85</v>
      </c>
      <c r="I37" s="28"/>
      <c r="J37" s="27">
        <v>210</v>
      </c>
      <c r="K37" s="25">
        <f t="shared" si="2"/>
        <v>0</v>
      </c>
    </row>
    <row r="38" spans="1:11" ht="113.25" hidden="1" customHeight="1">
      <c r="A38" s="54">
        <v>6.5</v>
      </c>
      <c r="B38" s="196" t="s">
        <v>125</v>
      </c>
      <c r="C38" s="196"/>
      <c r="D38" s="196"/>
      <c r="E38" s="197" t="s">
        <v>126</v>
      </c>
      <c r="F38" s="197"/>
      <c r="G38" s="197"/>
      <c r="H38" s="48" t="s">
        <v>72</v>
      </c>
      <c r="I38" s="28"/>
      <c r="J38" s="27">
        <v>15</v>
      </c>
      <c r="K38" s="25">
        <f t="shared" si="2"/>
        <v>0</v>
      </c>
    </row>
    <row r="39" spans="1:11" ht="87.75" customHeight="1">
      <c r="A39" s="54">
        <v>6.6</v>
      </c>
      <c r="B39" s="196" t="s">
        <v>127</v>
      </c>
      <c r="C39" s="196"/>
      <c r="D39" s="196"/>
      <c r="E39" s="197" t="s">
        <v>128</v>
      </c>
      <c r="F39" s="197"/>
      <c r="G39" s="197"/>
      <c r="H39" s="48" t="s">
        <v>85</v>
      </c>
      <c r="I39" s="28">
        <v>1</v>
      </c>
      <c r="J39" s="27">
        <v>30</v>
      </c>
      <c r="K39" s="25">
        <f t="shared" si="2"/>
        <v>30</v>
      </c>
    </row>
    <row r="40" spans="1:11" ht="113.25" hidden="1" customHeight="1">
      <c r="A40" s="12">
        <v>6.7</v>
      </c>
      <c r="B40" s="196" t="s">
        <v>129</v>
      </c>
      <c r="C40" s="196"/>
      <c r="D40" s="196"/>
      <c r="E40" s="197" t="s">
        <v>130</v>
      </c>
      <c r="F40" s="197"/>
      <c r="G40" s="197"/>
      <c r="H40" s="48" t="s">
        <v>72</v>
      </c>
      <c r="I40" s="28"/>
      <c r="J40" s="27">
        <v>20</v>
      </c>
      <c r="K40" s="25">
        <f t="shared" si="2"/>
        <v>0</v>
      </c>
    </row>
    <row r="41" spans="1:11" ht="137.1" hidden="1" customHeight="1">
      <c r="A41" s="12">
        <v>6.8</v>
      </c>
      <c r="B41" s="196" t="s">
        <v>131</v>
      </c>
      <c r="C41" s="196"/>
      <c r="D41" s="196"/>
      <c r="E41" s="197" t="s">
        <v>132</v>
      </c>
      <c r="F41" s="197"/>
      <c r="G41" s="197"/>
      <c r="H41" s="48" t="s">
        <v>85</v>
      </c>
      <c r="I41" s="28"/>
      <c r="J41" s="27">
        <v>175</v>
      </c>
      <c r="K41" s="25">
        <f t="shared" si="2"/>
        <v>0</v>
      </c>
    </row>
    <row r="42" spans="1:11" ht="72" customHeight="1">
      <c r="A42" s="12">
        <v>6.9</v>
      </c>
      <c r="B42" s="196" t="s">
        <v>133</v>
      </c>
      <c r="C42" s="196"/>
      <c r="D42" s="196"/>
      <c r="E42" s="197" t="s">
        <v>134</v>
      </c>
      <c r="F42" s="197"/>
      <c r="G42" s="197"/>
      <c r="H42" s="48" t="s">
        <v>85</v>
      </c>
      <c r="I42" s="28">
        <v>1</v>
      </c>
      <c r="J42" s="27">
        <v>35</v>
      </c>
      <c r="K42" s="25">
        <f t="shared" si="2"/>
        <v>35</v>
      </c>
    </row>
    <row r="43" spans="1:11" ht="75" hidden="1" customHeight="1">
      <c r="A43" s="57">
        <v>6.1</v>
      </c>
      <c r="B43" s="196" t="s">
        <v>135</v>
      </c>
      <c r="C43" s="196"/>
      <c r="D43" s="196"/>
      <c r="E43" s="197" t="s">
        <v>136</v>
      </c>
      <c r="F43" s="197"/>
      <c r="G43" s="197"/>
      <c r="H43" s="48" t="s">
        <v>85</v>
      </c>
      <c r="I43" s="28"/>
      <c r="J43" s="27">
        <v>20</v>
      </c>
      <c r="K43" s="25">
        <f t="shared" si="2"/>
        <v>0</v>
      </c>
    </row>
    <row r="44" spans="1:11" ht="57.75" hidden="1" customHeight="1">
      <c r="A44" s="40">
        <v>6.11</v>
      </c>
      <c r="B44" s="196" t="s">
        <v>137</v>
      </c>
      <c r="C44" s="196"/>
      <c r="D44" s="196"/>
      <c r="E44" s="197" t="s">
        <v>138</v>
      </c>
      <c r="F44" s="197"/>
      <c r="G44" s="197"/>
      <c r="H44" s="48" t="s">
        <v>85</v>
      </c>
      <c r="I44" s="28"/>
      <c r="J44" s="27">
        <v>120</v>
      </c>
      <c r="K44" s="25">
        <f t="shared" si="2"/>
        <v>0</v>
      </c>
    </row>
    <row r="45" spans="1:11" ht="111" customHeight="1">
      <c r="A45" s="57">
        <v>6.12</v>
      </c>
      <c r="B45" s="196" t="s">
        <v>139</v>
      </c>
      <c r="C45" s="196"/>
      <c r="D45" s="196"/>
      <c r="E45" s="197" t="s">
        <v>140</v>
      </c>
      <c r="F45" s="197"/>
      <c r="G45" s="197"/>
      <c r="H45" s="48" t="s">
        <v>85</v>
      </c>
      <c r="I45" s="28">
        <v>1</v>
      </c>
      <c r="J45" s="27">
        <v>90</v>
      </c>
      <c r="K45" s="25">
        <f t="shared" si="2"/>
        <v>90</v>
      </c>
    </row>
    <row r="46" spans="1:11" ht="106.35" customHeight="1">
      <c r="A46" s="57">
        <v>6.13</v>
      </c>
      <c r="B46" s="196" t="s">
        <v>141</v>
      </c>
      <c r="C46" s="196"/>
      <c r="D46" s="196"/>
      <c r="E46" s="197" t="s">
        <v>142</v>
      </c>
      <c r="F46" s="197"/>
      <c r="G46" s="197"/>
      <c r="H46" s="48" t="s">
        <v>85</v>
      </c>
      <c r="I46" s="28">
        <v>1</v>
      </c>
      <c r="J46" s="27">
        <v>90</v>
      </c>
      <c r="K46" s="25">
        <f t="shared" si="2"/>
        <v>90</v>
      </c>
    </row>
    <row r="47" spans="1:11" ht="97.35" hidden="1" customHeight="1">
      <c r="A47" s="40">
        <v>6.14</v>
      </c>
      <c r="B47" s="196" t="s">
        <v>143</v>
      </c>
      <c r="C47" s="196"/>
      <c r="D47" s="196"/>
      <c r="E47" s="212" t="s">
        <v>144</v>
      </c>
      <c r="F47" s="212"/>
      <c r="G47" s="212"/>
      <c r="H47" s="48" t="s">
        <v>85</v>
      </c>
      <c r="I47" s="28"/>
      <c r="J47" s="27">
        <v>220</v>
      </c>
      <c r="K47" s="25">
        <f t="shared" si="2"/>
        <v>0</v>
      </c>
    </row>
    <row r="48" spans="1:11" ht="113.45" customHeight="1">
      <c r="A48" s="57">
        <v>6.15</v>
      </c>
      <c r="B48" s="196" t="s">
        <v>145</v>
      </c>
      <c r="C48" s="196"/>
      <c r="D48" s="196"/>
      <c r="E48" s="197" t="s">
        <v>146</v>
      </c>
      <c r="F48" s="197"/>
      <c r="G48" s="197"/>
      <c r="H48" s="48" t="s">
        <v>85</v>
      </c>
      <c r="I48" s="28">
        <v>1</v>
      </c>
      <c r="J48" s="27">
        <v>120</v>
      </c>
      <c r="K48" s="25">
        <f t="shared" si="2"/>
        <v>120</v>
      </c>
    </row>
    <row r="49" spans="1:11" ht="97.5" hidden="1" customHeight="1">
      <c r="A49" s="40">
        <v>6.16</v>
      </c>
      <c r="B49" s="196" t="s">
        <v>147</v>
      </c>
      <c r="C49" s="196"/>
      <c r="D49" s="196"/>
      <c r="E49" s="212" t="s">
        <v>148</v>
      </c>
      <c r="F49" s="212"/>
      <c r="G49" s="212"/>
      <c r="H49" s="48" t="s">
        <v>85</v>
      </c>
      <c r="I49" s="28"/>
      <c r="J49" s="27">
        <v>175</v>
      </c>
      <c r="K49" s="25">
        <f t="shared" si="2"/>
        <v>0</v>
      </c>
    </row>
    <row r="50" spans="1:11" ht="110.1" hidden="1" customHeight="1">
      <c r="A50" s="40">
        <v>6.17</v>
      </c>
      <c r="B50" s="196" t="s">
        <v>149</v>
      </c>
      <c r="C50" s="196"/>
      <c r="D50" s="196"/>
      <c r="E50" s="197" t="s">
        <v>150</v>
      </c>
      <c r="F50" s="197"/>
      <c r="G50" s="197"/>
      <c r="H50" s="48" t="s">
        <v>85</v>
      </c>
      <c r="I50" s="28"/>
      <c r="J50" s="27">
        <v>185</v>
      </c>
      <c r="K50" s="25">
        <f t="shared" si="2"/>
        <v>0</v>
      </c>
    </row>
    <row r="51" spans="1:11" ht="138.6" hidden="1" customHeight="1">
      <c r="A51" s="40">
        <v>6.1800000000000104</v>
      </c>
      <c r="B51" s="196" t="s">
        <v>151</v>
      </c>
      <c r="C51" s="196"/>
      <c r="D51" s="196"/>
      <c r="E51" s="197" t="s">
        <v>152</v>
      </c>
      <c r="F51" s="197"/>
      <c r="G51" s="197"/>
      <c r="H51" s="48" t="s">
        <v>153</v>
      </c>
      <c r="I51" s="28"/>
      <c r="J51" s="27">
        <v>120</v>
      </c>
      <c r="K51" s="25">
        <f t="shared" si="2"/>
        <v>0</v>
      </c>
    </row>
    <row r="52" spans="1:11" ht="31.5" hidden="1" customHeight="1">
      <c r="A52" s="31">
        <v>7</v>
      </c>
      <c r="B52" s="248" t="s">
        <v>154</v>
      </c>
      <c r="C52" s="249"/>
      <c r="D52" s="250"/>
      <c r="E52" s="251" t="s">
        <v>155</v>
      </c>
      <c r="F52" s="251"/>
      <c r="G52" s="251"/>
      <c r="H52" s="51"/>
      <c r="I52" s="32"/>
      <c r="J52" s="32"/>
      <c r="K52" s="33"/>
    </row>
    <row r="53" spans="1:11" ht="113.25" hidden="1" customHeight="1">
      <c r="A53" s="14">
        <v>7.1</v>
      </c>
      <c r="B53" s="196" t="s">
        <v>156</v>
      </c>
      <c r="C53" s="196"/>
      <c r="D53" s="196"/>
      <c r="E53" s="197" t="s">
        <v>157</v>
      </c>
      <c r="F53" s="197"/>
      <c r="G53" s="197"/>
      <c r="H53" s="48"/>
      <c r="I53" s="28"/>
      <c r="J53" s="27">
        <v>25</v>
      </c>
      <c r="K53" s="25">
        <f t="shared" si="2"/>
        <v>0</v>
      </c>
    </row>
    <row r="54" spans="1:11" ht="113.25" hidden="1" customHeight="1">
      <c r="A54" s="14">
        <v>7.2</v>
      </c>
      <c r="B54" s="196" t="s">
        <v>158</v>
      </c>
      <c r="C54" s="196"/>
      <c r="D54" s="196"/>
      <c r="E54" s="212" t="s">
        <v>159</v>
      </c>
      <c r="F54" s="212"/>
      <c r="G54" s="212"/>
      <c r="H54" s="48"/>
      <c r="I54" s="28"/>
      <c r="J54" s="27">
        <v>25</v>
      </c>
      <c r="K54" s="25">
        <f t="shared" si="2"/>
        <v>0</v>
      </c>
    </row>
    <row r="55" spans="1:11" ht="31.5" hidden="1" customHeight="1" thickBot="1">
      <c r="A55" s="31">
        <v>8</v>
      </c>
      <c r="B55" s="248" t="s">
        <v>160</v>
      </c>
      <c r="C55" s="249"/>
      <c r="D55" s="250"/>
      <c r="E55" s="251" t="s">
        <v>161</v>
      </c>
      <c r="F55" s="251"/>
      <c r="G55" s="251"/>
      <c r="H55" s="51"/>
      <c r="I55" s="32"/>
      <c r="J55" s="32"/>
      <c r="K55" s="33"/>
    </row>
    <row r="56" spans="1:11" ht="127.5" hidden="1" customHeight="1" thickBot="1">
      <c r="A56" s="56">
        <v>8.1</v>
      </c>
      <c r="B56" s="252" t="s">
        <v>162</v>
      </c>
      <c r="C56" s="253"/>
      <c r="D56" s="254"/>
      <c r="E56" s="255" t="s">
        <v>163</v>
      </c>
      <c r="F56" s="256"/>
      <c r="G56" s="257"/>
      <c r="H56" s="52" t="s">
        <v>85</v>
      </c>
      <c r="I56" s="43"/>
      <c r="J56" s="44">
        <v>50</v>
      </c>
      <c r="K56" s="45">
        <f t="shared" ref="K56:K67" si="3">I56*J56</f>
        <v>0</v>
      </c>
    </row>
    <row r="57" spans="1:11" ht="124.5" hidden="1" customHeight="1" thickBot="1">
      <c r="A57" s="55">
        <v>8.1999999999999993</v>
      </c>
      <c r="B57" s="220" t="s">
        <v>164</v>
      </c>
      <c r="C57" s="220"/>
      <c r="D57" s="220"/>
      <c r="E57" s="221" t="s">
        <v>165</v>
      </c>
      <c r="F57" s="221"/>
      <c r="G57" s="221"/>
      <c r="H57" s="48" t="s">
        <v>85</v>
      </c>
      <c r="I57" s="43"/>
      <c r="J57" s="44">
        <v>10</v>
      </c>
      <c r="K57" s="45">
        <f t="shared" si="3"/>
        <v>0</v>
      </c>
    </row>
    <row r="58" spans="1:11" ht="120" hidden="1" customHeight="1">
      <c r="A58" s="56">
        <v>8.3000000000000007</v>
      </c>
      <c r="B58" s="224" t="s">
        <v>164</v>
      </c>
      <c r="C58" s="224"/>
      <c r="D58" s="224"/>
      <c r="E58" s="225" t="s">
        <v>166</v>
      </c>
      <c r="F58" s="225"/>
      <c r="G58" s="225"/>
      <c r="H58" s="49" t="s">
        <v>85</v>
      </c>
      <c r="I58" s="43"/>
      <c r="J58" s="44">
        <v>10</v>
      </c>
      <c r="K58" s="45">
        <f t="shared" si="3"/>
        <v>0</v>
      </c>
    </row>
    <row r="59" spans="1:11" ht="150" hidden="1" customHeight="1" thickBot="1">
      <c r="A59" s="14">
        <v>8.4</v>
      </c>
      <c r="B59" s="220" t="s">
        <v>167</v>
      </c>
      <c r="C59" s="220"/>
      <c r="D59" s="220"/>
      <c r="E59" s="221" t="s">
        <v>168</v>
      </c>
      <c r="F59" s="221"/>
      <c r="G59" s="221"/>
      <c r="H59" s="48" t="s">
        <v>85</v>
      </c>
      <c r="I59" s="28"/>
      <c r="J59" s="27">
        <v>30</v>
      </c>
      <c r="K59" s="45">
        <f t="shared" si="3"/>
        <v>0</v>
      </c>
    </row>
    <row r="60" spans="1:11" ht="148.5" hidden="1" customHeight="1">
      <c r="A60" s="42">
        <v>8.5</v>
      </c>
      <c r="B60" s="220" t="s">
        <v>169</v>
      </c>
      <c r="C60" s="220"/>
      <c r="D60" s="220"/>
      <c r="E60" s="221" t="s">
        <v>170</v>
      </c>
      <c r="F60" s="221"/>
      <c r="G60" s="221"/>
      <c r="H60" s="48" t="s">
        <v>85</v>
      </c>
      <c r="I60" s="28"/>
      <c r="J60" s="27">
        <v>45</v>
      </c>
      <c r="K60" s="25">
        <f t="shared" si="3"/>
        <v>0</v>
      </c>
    </row>
    <row r="61" spans="1:11" ht="172.5" hidden="1" customHeight="1" thickBot="1">
      <c r="A61" s="14">
        <v>8.6</v>
      </c>
      <c r="B61" s="220" t="s">
        <v>171</v>
      </c>
      <c r="C61" s="220"/>
      <c r="D61" s="220"/>
      <c r="E61" s="221" t="s">
        <v>172</v>
      </c>
      <c r="F61" s="221"/>
      <c r="G61" s="221"/>
      <c r="H61" s="48" t="s">
        <v>85</v>
      </c>
      <c r="I61" s="28"/>
      <c r="J61" s="27">
        <v>60</v>
      </c>
      <c r="K61" s="25">
        <f t="shared" si="3"/>
        <v>0</v>
      </c>
    </row>
    <row r="62" spans="1:11" ht="150" hidden="1" customHeight="1">
      <c r="A62" s="42">
        <v>8.6999999999999993</v>
      </c>
      <c r="B62" s="220" t="s">
        <v>173</v>
      </c>
      <c r="C62" s="220"/>
      <c r="D62" s="220"/>
      <c r="E62" s="221" t="s">
        <v>174</v>
      </c>
      <c r="F62" s="221"/>
      <c r="G62" s="221"/>
      <c r="H62" s="48" t="s">
        <v>85</v>
      </c>
      <c r="I62" s="28"/>
      <c r="J62" s="27">
        <v>50</v>
      </c>
      <c r="K62" s="25">
        <f t="shared" si="3"/>
        <v>0</v>
      </c>
    </row>
    <row r="63" spans="1:11" ht="195.75" hidden="1" customHeight="1" thickBot="1">
      <c r="A63" s="14">
        <v>8.8000000000000007</v>
      </c>
      <c r="B63" s="220" t="s">
        <v>175</v>
      </c>
      <c r="C63" s="220"/>
      <c r="D63" s="220"/>
      <c r="E63" s="221" t="s">
        <v>176</v>
      </c>
      <c r="F63" s="221"/>
      <c r="G63" s="221"/>
      <c r="H63" s="48" t="s">
        <v>85</v>
      </c>
      <c r="I63" s="28"/>
      <c r="J63" s="27">
        <v>75</v>
      </c>
      <c r="K63" s="25">
        <f t="shared" si="3"/>
        <v>0</v>
      </c>
    </row>
    <row r="64" spans="1:11" ht="150" hidden="1" customHeight="1">
      <c r="A64" s="56">
        <v>8.9</v>
      </c>
      <c r="B64" s="220" t="s">
        <v>177</v>
      </c>
      <c r="C64" s="220"/>
      <c r="D64" s="220"/>
      <c r="E64" s="221" t="s">
        <v>178</v>
      </c>
      <c r="F64" s="221"/>
      <c r="G64" s="221"/>
      <c r="H64" s="48" t="s">
        <v>72</v>
      </c>
      <c r="I64" s="28"/>
      <c r="J64" s="27">
        <v>5</v>
      </c>
      <c r="K64" s="25">
        <f t="shared" si="3"/>
        <v>0</v>
      </c>
    </row>
    <row r="65" spans="1:11" ht="129" hidden="1" customHeight="1">
      <c r="A65" s="40">
        <v>8.1</v>
      </c>
      <c r="B65" s="220" t="s">
        <v>179</v>
      </c>
      <c r="C65" s="220"/>
      <c r="D65" s="220"/>
      <c r="E65" s="221" t="s">
        <v>180</v>
      </c>
      <c r="F65" s="221"/>
      <c r="G65" s="221"/>
      <c r="H65" s="48" t="s">
        <v>72</v>
      </c>
      <c r="I65" s="28"/>
      <c r="J65" s="27">
        <v>4</v>
      </c>
      <c r="K65" s="25">
        <f t="shared" si="3"/>
        <v>0</v>
      </c>
    </row>
    <row r="66" spans="1:11" ht="121.5" hidden="1" customHeight="1">
      <c r="A66" s="40">
        <v>8.11</v>
      </c>
      <c r="B66" s="220" t="s">
        <v>181</v>
      </c>
      <c r="C66" s="220"/>
      <c r="D66" s="220"/>
      <c r="E66" s="221" t="s">
        <v>182</v>
      </c>
      <c r="F66" s="221"/>
      <c r="G66" s="221"/>
      <c r="H66" s="48" t="s">
        <v>72</v>
      </c>
      <c r="I66" s="28"/>
      <c r="J66" s="27">
        <v>6</v>
      </c>
      <c r="K66" s="25">
        <f t="shared" si="3"/>
        <v>0</v>
      </c>
    </row>
    <row r="67" spans="1:11" ht="121.5" hidden="1" customHeight="1">
      <c r="A67" s="40">
        <v>8.1199999999999992</v>
      </c>
      <c r="B67" s="220" t="s">
        <v>183</v>
      </c>
      <c r="C67" s="220"/>
      <c r="D67" s="220"/>
      <c r="E67" s="221" t="s">
        <v>184</v>
      </c>
      <c r="F67" s="221"/>
      <c r="G67" s="221"/>
      <c r="H67" s="48" t="s">
        <v>72</v>
      </c>
      <c r="I67" s="28"/>
      <c r="J67" s="27">
        <v>8</v>
      </c>
      <c r="K67" s="25">
        <f t="shared" si="3"/>
        <v>0</v>
      </c>
    </row>
    <row r="68" spans="1:11" ht="16.5" thickBot="1">
      <c r="A68" s="222"/>
      <c r="B68" s="223"/>
      <c r="C68" s="223"/>
      <c r="D68" s="223"/>
      <c r="E68" s="223"/>
      <c r="F68" s="223"/>
      <c r="G68" s="223"/>
      <c r="H68" s="223"/>
      <c r="I68" s="223"/>
      <c r="J68" s="223"/>
      <c r="K68" s="223"/>
    </row>
    <row r="69" spans="1:11" ht="28.5" customHeight="1" thickBot="1">
      <c r="A69" s="17" t="s">
        <v>185</v>
      </c>
      <c r="B69" s="6"/>
      <c r="C69" s="6"/>
      <c r="D69" s="6"/>
      <c r="E69" s="6"/>
      <c r="F69" s="6"/>
      <c r="G69" s="6"/>
      <c r="H69" s="75"/>
      <c r="I69" s="75"/>
      <c r="J69" s="75"/>
      <c r="K69" s="75">
        <f>SUM(K25:K48)</f>
        <v>2027.1000000000001</v>
      </c>
    </row>
  </sheetData>
  <mergeCells count="135">
    <mergeCell ref="I4:K4"/>
    <mergeCell ref="B6:D6"/>
    <mergeCell ref="E6:G6"/>
    <mergeCell ref="A1:K1"/>
    <mergeCell ref="A2:K2"/>
    <mergeCell ref="A3:B3"/>
    <mergeCell ref="C3:D3"/>
    <mergeCell ref="F3:G3"/>
    <mergeCell ref="I3:K3"/>
    <mergeCell ref="B7:D7"/>
    <mergeCell ref="E7:G7"/>
    <mergeCell ref="B8:D8"/>
    <mergeCell ref="E8:G8"/>
    <mergeCell ref="B9:D9"/>
    <mergeCell ref="E9:G9"/>
    <mergeCell ref="A4:B4"/>
    <mergeCell ref="C4:D4"/>
    <mergeCell ref="F4:G4"/>
    <mergeCell ref="B13:D13"/>
    <mergeCell ref="E13:G13"/>
    <mergeCell ref="B14:D14"/>
    <mergeCell ref="E14:G14"/>
    <mergeCell ref="B15:D15"/>
    <mergeCell ref="E15:G15"/>
    <mergeCell ref="B10:D10"/>
    <mergeCell ref="E10:G10"/>
    <mergeCell ref="B11:D11"/>
    <mergeCell ref="E11:G11"/>
    <mergeCell ref="B12:D12"/>
    <mergeCell ref="E12:G12"/>
    <mergeCell ref="B19:D19"/>
    <mergeCell ref="E19:G19"/>
    <mergeCell ref="B20:D20"/>
    <mergeCell ref="E20:G20"/>
    <mergeCell ref="B21:D21"/>
    <mergeCell ref="E21:G21"/>
    <mergeCell ref="B16:D16"/>
    <mergeCell ref="E16:G16"/>
    <mergeCell ref="B17:D17"/>
    <mergeCell ref="E17:G17"/>
    <mergeCell ref="B18:D18"/>
    <mergeCell ref="E18:G18"/>
    <mergeCell ref="B25:D25"/>
    <mergeCell ref="E25:G25"/>
    <mergeCell ref="B26:D26"/>
    <mergeCell ref="E26:G26"/>
    <mergeCell ref="B27:D27"/>
    <mergeCell ref="E27:G27"/>
    <mergeCell ref="B22:D22"/>
    <mergeCell ref="E22:G22"/>
    <mergeCell ref="B23:D23"/>
    <mergeCell ref="E23:G23"/>
    <mergeCell ref="B24:D24"/>
    <mergeCell ref="E24:G24"/>
    <mergeCell ref="B31:D31"/>
    <mergeCell ref="E31:G31"/>
    <mergeCell ref="B32:D32"/>
    <mergeCell ref="E32:G32"/>
    <mergeCell ref="B33:D33"/>
    <mergeCell ref="E33:G33"/>
    <mergeCell ref="B28:D28"/>
    <mergeCell ref="E28:G28"/>
    <mergeCell ref="B29:D29"/>
    <mergeCell ref="E29:G29"/>
    <mergeCell ref="B30:D30"/>
    <mergeCell ref="E30:G30"/>
    <mergeCell ref="B37:D37"/>
    <mergeCell ref="E37:G37"/>
    <mergeCell ref="B38:D38"/>
    <mergeCell ref="E38:G38"/>
    <mergeCell ref="B39:D39"/>
    <mergeCell ref="E39:G39"/>
    <mergeCell ref="B34:D34"/>
    <mergeCell ref="E34:G34"/>
    <mergeCell ref="B35:D35"/>
    <mergeCell ref="E35:G35"/>
    <mergeCell ref="B36:D36"/>
    <mergeCell ref="E36:G36"/>
    <mergeCell ref="B43:D43"/>
    <mergeCell ref="E43:G43"/>
    <mergeCell ref="B44:D44"/>
    <mergeCell ref="E44:G44"/>
    <mergeCell ref="B45:D45"/>
    <mergeCell ref="E45:G45"/>
    <mergeCell ref="B40:D40"/>
    <mergeCell ref="E40:G40"/>
    <mergeCell ref="B41:D41"/>
    <mergeCell ref="E41:G41"/>
    <mergeCell ref="B42:D42"/>
    <mergeCell ref="E42:G42"/>
    <mergeCell ref="B49:D49"/>
    <mergeCell ref="E49:G49"/>
    <mergeCell ref="B50:D50"/>
    <mergeCell ref="E50:G50"/>
    <mergeCell ref="B51:D51"/>
    <mergeCell ref="E51:G51"/>
    <mergeCell ref="B46:D46"/>
    <mergeCell ref="E46:G46"/>
    <mergeCell ref="B47:D47"/>
    <mergeCell ref="E47:G47"/>
    <mergeCell ref="B48:D48"/>
    <mergeCell ref="E48:G48"/>
    <mergeCell ref="B55:D55"/>
    <mergeCell ref="E55:G55"/>
    <mergeCell ref="B56:D56"/>
    <mergeCell ref="E56:G56"/>
    <mergeCell ref="B57:D57"/>
    <mergeCell ref="E57:G57"/>
    <mergeCell ref="B52:D52"/>
    <mergeCell ref="E52:G52"/>
    <mergeCell ref="B53:D53"/>
    <mergeCell ref="E53:G53"/>
    <mergeCell ref="B54:D54"/>
    <mergeCell ref="E54:G54"/>
    <mergeCell ref="B61:D61"/>
    <mergeCell ref="E61:G61"/>
    <mergeCell ref="B62:D62"/>
    <mergeCell ref="E62:G62"/>
    <mergeCell ref="B63:D63"/>
    <mergeCell ref="E63:G63"/>
    <mergeCell ref="B58:D58"/>
    <mergeCell ref="E58:G58"/>
    <mergeCell ref="B59:D59"/>
    <mergeCell ref="E59:G59"/>
    <mergeCell ref="B60:D60"/>
    <mergeCell ref="E60:G60"/>
    <mergeCell ref="B67:D67"/>
    <mergeCell ref="E67:G67"/>
    <mergeCell ref="A68:K68"/>
    <mergeCell ref="B64:D64"/>
    <mergeCell ref="E64:G64"/>
    <mergeCell ref="B65:D65"/>
    <mergeCell ref="E65:G65"/>
    <mergeCell ref="B66:D66"/>
    <mergeCell ref="E66:G66"/>
  </mergeCells>
  <printOptions horizontalCentered="1" verticalCentered="1"/>
  <pageMargins left="0" right="0" top="0" bottom="0" header="0" footer="0"/>
  <pageSetup scale="7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0"/>
  <dimension ref="A1:K69"/>
  <sheetViews>
    <sheetView view="pageBreakPreview" topLeftCell="A10" zoomScale="80" zoomScaleNormal="50" zoomScaleSheetLayoutView="80" workbookViewId="0">
      <selection activeCell="E8" sqref="E8:G8"/>
    </sheetView>
  </sheetViews>
  <sheetFormatPr defaultRowHeight="21"/>
  <cols>
    <col min="1" max="1" width="6.42578125" style="18" customWidth="1"/>
    <col min="2" max="2" width="18.85546875" style="1" customWidth="1"/>
    <col min="3" max="3" width="11.85546875" style="1" customWidth="1"/>
    <col min="4" max="4" width="21.5703125" style="1" customWidth="1"/>
    <col min="5" max="5" width="19.42578125" style="1" customWidth="1"/>
    <col min="6" max="6" width="12.85546875" style="1" customWidth="1"/>
    <col min="7" max="7" width="10.5703125" style="1" customWidth="1"/>
    <col min="8" max="8" width="12" style="7" customWidth="1"/>
    <col min="9" max="9" width="10.85546875" style="1" customWidth="1"/>
    <col min="10" max="10" width="10.42578125" style="1" customWidth="1"/>
    <col min="11" max="11" width="13.42578125" style="1" customWidth="1"/>
  </cols>
  <sheetData>
    <row r="1" spans="1:11" ht="79.5" customHeight="1">
      <c r="A1" s="165" t="s">
        <v>0</v>
      </c>
      <c r="B1" s="165"/>
      <c r="C1" s="165"/>
      <c r="D1" s="165"/>
      <c r="E1" s="165"/>
      <c r="F1" s="165"/>
      <c r="G1" s="165"/>
      <c r="H1" s="165"/>
      <c r="I1" s="165"/>
      <c r="J1" s="165"/>
      <c r="K1" s="165"/>
    </row>
    <row r="2" spans="1:11" ht="33.75" customHeight="1">
      <c r="A2" s="166" t="s">
        <v>41</v>
      </c>
      <c r="B2" s="166"/>
      <c r="C2" s="166"/>
      <c r="D2" s="166"/>
      <c r="E2" s="166"/>
      <c r="F2" s="166"/>
      <c r="G2" s="166"/>
      <c r="H2" s="166"/>
      <c r="I2" s="166"/>
      <c r="J2" s="166"/>
      <c r="K2" s="166"/>
    </row>
    <row r="3" spans="1:11" ht="34.5" customHeight="1">
      <c r="A3" s="264" t="s">
        <v>213</v>
      </c>
      <c r="B3" s="265"/>
      <c r="C3" s="266" t="s">
        <v>16</v>
      </c>
      <c r="D3" s="267"/>
      <c r="E3" s="37" t="s">
        <v>44</v>
      </c>
      <c r="F3" s="271" t="s">
        <v>45</v>
      </c>
      <c r="G3" s="272"/>
      <c r="H3" s="35" t="s">
        <v>46</v>
      </c>
      <c r="I3" s="266" t="s">
        <v>47</v>
      </c>
      <c r="J3" s="270"/>
      <c r="K3" s="267"/>
    </row>
    <row r="4" spans="1:11" ht="39.75" customHeight="1">
      <c r="A4" s="264" t="s">
        <v>215</v>
      </c>
      <c r="B4" s="265"/>
      <c r="C4" s="266">
        <v>137</v>
      </c>
      <c r="D4" s="267"/>
      <c r="E4" s="38" t="s">
        <v>49</v>
      </c>
      <c r="F4" s="268" t="s">
        <v>50</v>
      </c>
      <c r="G4" s="269"/>
      <c r="H4" s="36" t="s">
        <v>216</v>
      </c>
      <c r="I4" s="266">
        <v>5</v>
      </c>
      <c r="J4" s="270"/>
      <c r="K4" s="267"/>
    </row>
    <row r="5" spans="1:11" ht="23.25">
      <c r="A5" s="10"/>
      <c r="B5" s="4"/>
      <c r="C5" s="4"/>
      <c r="D5" s="4"/>
      <c r="E5" s="4"/>
      <c r="F5"/>
      <c r="G5"/>
      <c r="H5" s="8"/>
      <c r="I5" s="5"/>
      <c r="J5" s="2"/>
    </row>
    <row r="6" spans="1:11" ht="31.5" customHeight="1">
      <c r="A6" s="11" t="s">
        <v>52</v>
      </c>
      <c r="B6" s="161" t="s">
        <v>53</v>
      </c>
      <c r="C6" s="162"/>
      <c r="D6" s="163"/>
      <c r="E6" s="164" t="s">
        <v>54</v>
      </c>
      <c r="F6" s="164"/>
      <c r="G6" s="164"/>
      <c r="H6" s="24" t="s">
        <v>55</v>
      </c>
      <c r="I6" s="24" t="s">
        <v>56</v>
      </c>
      <c r="J6" s="24" t="s">
        <v>57</v>
      </c>
      <c r="K6" s="24" t="s">
        <v>58</v>
      </c>
    </row>
    <row r="7" spans="1:11" ht="30" hidden="1" customHeight="1">
      <c r="A7" s="13">
        <v>1</v>
      </c>
      <c r="B7" s="174" t="s">
        <v>59</v>
      </c>
      <c r="C7" s="174"/>
      <c r="D7" s="174"/>
      <c r="E7" s="174" t="s">
        <v>60</v>
      </c>
      <c r="F7" s="174"/>
      <c r="G7" s="174"/>
      <c r="H7" s="9"/>
      <c r="I7" s="3"/>
      <c r="J7" s="3"/>
      <c r="K7" s="3"/>
    </row>
    <row r="8" spans="1:11" ht="116.25" hidden="1" customHeight="1">
      <c r="A8" s="12">
        <v>1.1000000000000001</v>
      </c>
      <c r="B8" s="175" t="s">
        <v>61</v>
      </c>
      <c r="C8" s="176"/>
      <c r="D8" s="177"/>
      <c r="E8" s="178" t="s">
        <v>62</v>
      </c>
      <c r="F8" s="179"/>
      <c r="G8" s="180"/>
      <c r="H8" s="46" t="s">
        <v>63</v>
      </c>
      <c r="I8" s="28"/>
      <c r="J8" s="27">
        <v>15</v>
      </c>
      <c r="K8" s="25">
        <f>J8*I8</f>
        <v>0</v>
      </c>
    </row>
    <row r="9" spans="1:11" ht="126.75" hidden="1" customHeight="1">
      <c r="A9" s="12">
        <v>1.2</v>
      </c>
      <c r="B9" s="196" t="s">
        <v>64</v>
      </c>
      <c r="C9" s="196"/>
      <c r="D9" s="196"/>
      <c r="E9" s="197" t="s">
        <v>65</v>
      </c>
      <c r="F9" s="197"/>
      <c r="G9" s="197"/>
      <c r="H9" s="46" t="s">
        <v>63</v>
      </c>
      <c r="I9" s="28"/>
      <c r="J9" s="27">
        <v>15</v>
      </c>
      <c r="K9" s="25">
        <f>J9*I9</f>
        <v>0</v>
      </c>
    </row>
    <row r="10" spans="1:11" ht="25.5" customHeight="1">
      <c r="A10" s="13">
        <v>2</v>
      </c>
      <c r="B10" s="262" t="s">
        <v>66</v>
      </c>
      <c r="C10" s="262"/>
      <c r="D10" s="262"/>
      <c r="E10" s="262" t="s">
        <v>67</v>
      </c>
      <c r="F10" s="262"/>
      <c r="G10" s="262"/>
      <c r="H10" s="47"/>
      <c r="I10" s="9"/>
      <c r="J10" s="26"/>
      <c r="K10" s="26"/>
    </row>
    <row r="11" spans="1:11" ht="101.25" customHeight="1">
      <c r="A11" s="12">
        <v>2.1</v>
      </c>
      <c r="B11" s="175" t="s">
        <v>68</v>
      </c>
      <c r="C11" s="176"/>
      <c r="D11" s="177"/>
      <c r="E11" s="178" t="s">
        <v>69</v>
      </c>
      <c r="F11" s="179"/>
      <c r="G11" s="180"/>
      <c r="H11" s="46" t="s">
        <v>63</v>
      </c>
      <c r="I11" s="28">
        <f>(5.8*5.1)+(1.25*3)</f>
        <v>33.33</v>
      </c>
      <c r="J11" s="27">
        <v>4</v>
      </c>
      <c r="K11" s="25">
        <f t="shared" ref="K11:K16" si="0">J11*I11</f>
        <v>133.32</v>
      </c>
    </row>
    <row r="12" spans="1:11" ht="104.25" hidden="1" customHeight="1">
      <c r="A12" s="14">
        <v>2.2000000000000002</v>
      </c>
      <c r="B12" s="175" t="s">
        <v>70</v>
      </c>
      <c r="C12" s="176"/>
      <c r="D12" s="177"/>
      <c r="E12" s="178" t="s">
        <v>71</v>
      </c>
      <c r="F12" s="179"/>
      <c r="G12" s="180"/>
      <c r="H12" s="48" t="s">
        <v>72</v>
      </c>
      <c r="I12" s="28"/>
      <c r="J12" s="27">
        <v>8</v>
      </c>
      <c r="K12" s="25">
        <f t="shared" si="0"/>
        <v>0</v>
      </c>
    </row>
    <row r="13" spans="1:11" ht="93" customHeight="1">
      <c r="A13" s="14">
        <v>2.2999999999999998</v>
      </c>
      <c r="B13" s="175" t="s">
        <v>73</v>
      </c>
      <c r="C13" s="176"/>
      <c r="D13" s="177"/>
      <c r="E13" s="178" t="s">
        <v>74</v>
      </c>
      <c r="F13" s="179"/>
      <c r="G13" s="180"/>
      <c r="H13" s="48" t="s">
        <v>72</v>
      </c>
      <c r="I13" s="28">
        <f>ROUNDUP((6.2/1)*5.8,0.5)</f>
        <v>36</v>
      </c>
      <c r="J13" s="27">
        <v>11</v>
      </c>
      <c r="K13" s="25">
        <f t="shared" si="0"/>
        <v>396</v>
      </c>
    </row>
    <row r="14" spans="1:11" ht="157.5" customHeight="1">
      <c r="A14" s="14">
        <v>2.4</v>
      </c>
      <c r="B14" s="175" t="s">
        <v>75</v>
      </c>
      <c r="C14" s="176"/>
      <c r="D14" s="177"/>
      <c r="E14" s="178" t="s">
        <v>76</v>
      </c>
      <c r="F14" s="179"/>
      <c r="G14" s="180"/>
      <c r="H14" s="46" t="s">
        <v>63</v>
      </c>
      <c r="I14" s="28">
        <f>(5.5+1.65)*6.2</f>
        <v>44.330000000000005</v>
      </c>
      <c r="J14" s="27">
        <v>15</v>
      </c>
      <c r="K14" s="25">
        <f t="shared" si="0"/>
        <v>664.95</v>
      </c>
    </row>
    <row r="15" spans="1:11" ht="84" hidden="1" customHeight="1">
      <c r="A15" s="12">
        <v>2.5</v>
      </c>
      <c r="B15" s="175" t="s">
        <v>77</v>
      </c>
      <c r="C15" s="176"/>
      <c r="D15" s="177"/>
      <c r="E15" s="178" t="s">
        <v>78</v>
      </c>
      <c r="F15" s="179"/>
      <c r="G15" s="180"/>
      <c r="H15" s="46" t="s">
        <v>63</v>
      </c>
      <c r="I15" s="28"/>
      <c r="J15" s="27">
        <v>18</v>
      </c>
      <c r="K15" s="25">
        <f t="shared" si="0"/>
        <v>0</v>
      </c>
    </row>
    <row r="16" spans="1:11" ht="131.44999999999999" hidden="1" customHeight="1">
      <c r="A16" s="14">
        <v>2.6</v>
      </c>
      <c r="B16" s="175" t="s">
        <v>79</v>
      </c>
      <c r="C16" s="176"/>
      <c r="D16" s="177"/>
      <c r="E16" s="178" t="s">
        <v>80</v>
      </c>
      <c r="F16" s="179"/>
      <c r="G16" s="180"/>
      <c r="H16" s="46" t="s">
        <v>63</v>
      </c>
      <c r="I16" s="28"/>
      <c r="J16" s="27">
        <v>10</v>
      </c>
      <c r="K16" s="25">
        <f t="shared" si="0"/>
        <v>0</v>
      </c>
    </row>
    <row r="17" spans="1:11" ht="30" hidden="1" customHeight="1">
      <c r="A17" s="15">
        <v>3</v>
      </c>
      <c r="B17" s="263" t="s">
        <v>81</v>
      </c>
      <c r="C17" s="263"/>
      <c r="D17" s="263"/>
      <c r="E17" s="262" t="s">
        <v>82</v>
      </c>
      <c r="F17" s="262"/>
      <c r="G17" s="262"/>
      <c r="H17" s="47"/>
      <c r="I17" s="29"/>
      <c r="J17" s="26"/>
      <c r="K17" s="26"/>
    </row>
    <row r="18" spans="1:11" ht="90" hidden="1" customHeight="1">
      <c r="A18" s="12">
        <v>3.1</v>
      </c>
      <c r="B18" s="175" t="s">
        <v>83</v>
      </c>
      <c r="C18" s="176"/>
      <c r="D18" s="177"/>
      <c r="E18" s="178" t="s">
        <v>84</v>
      </c>
      <c r="F18" s="179"/>
      <c r="G18" s="180"/>
      <c r="H18" s="46" t="s">
        <v>85</v>
      </c>
      <c r="I18" s="28"/>
      <c r="J18" s="27">
        <v>50</v>
      </c>
      <c r="K18" s="25">
        <f t="shared" ref="K18:K23" si="1">J18*I18</f>
        <v>0</v>
      </c>
    </row>
    <row r="19" spans="1:11" ht="108.6" hidden="1" customHeight="1">
      <c r="A19" s="12">
        <v>3.2</v>
      </c>
      <c r="B19" s="175" t="s">
        <v>86</v>
      </c>
      <c r="C19" s="176"/>
      <c r="D19" s="177"/>
      <c r="E19" s="178" t="s">
        <v>87</v>
      </c>
      <c r="F19" s="179"/>
      <c r="G19" s="180"/>
      <c r="H19" s="46" t="s">
        <v>63</v>
      </c>
      <c r="I19" s="28"/>
      <c r="J19" s="27">
        <v>10</v>
      </c>
      <c r="K19" s="25">
        <f t="shared" si="1"/>
        <v>0</v>
      </c>
    </row>
    <row r="20" spans="1:11" ht="116.1" hidden="1" customHeight="1">
      <c r="A20" s="12">
        <v>3.3</v>
      </c>
      <c r="B20" s="175" t="s">
        <v>88</v>
      </c>
      <c r="C20" s="176"/>
      <c r="D20" s="177"/>
      <c r="E20" s="178" t="s">
        <v>89</v>
      </c>
      <c r="F20" s="179"/>
      <c r="G20" s="180"/>
      <c r="H20" s="46" t="s">
        <v>63</v>
      </c>
      <c r="I20" s="28"/>
      <c r="J20" s="27">
        <v>60</v>
      </c>
      <c r="K20" s="25">
        <f t="shared" si="1"/>
        <v>0</v>
      </c>
    </row>
    <row r="21" spans="1:11" ht="91.5" hidden="1" customHeight="1">
      <c r="A21" s="53">
        <v>3.4</v>
      </c>
      <c r="B21" s="175" t="s">
        <v>90</v>
      </c>
      <c r="C21" s="176"/>
      <c r="D21" s="177"/>
      <c r="E21" s="178" t="s">
        <v>91</v>
      </c>
      <c r="F21" s="179"/>
      <c r="G21" s="180"/>
      <c r="H21" s="48" t="s">
        <v>85</v>
      </c>
      <c r="I21" s="28"/>
      <c r="J21" s="27">
        <v>25</v>
      </c>
      <c r="K21" s="25">
        <f t="shared" si="1"/>
        <v>0</v>
      </c>
    </row>
    <row r="22" spans="1:11" ht="119.1" hidden="1" customHeight="1">
      <c r="A22" s="34">
        <v>3.5</v>
      </c>
      <c r="B22" s="175" t="s">
        <v>92</v>
      </c>
      <c r="C22" s="176"/>
      <c r="D22" s="177"/>
      <c r="E22" s="178" t="s">
        <v>93</v>
      </c>
      <c r="F22" s="179"/>
      <c r="G22" s="180"/>
      <c r="H22" s="46" t="s">
        <v>63</v>
      </c>
      <c r="I22" s="28"/>
      <c r="J22" s="27">
        <v>50</v>
      </c>
      <c r="K22" s="25">
        <f t="shared" si="1"/>
        <v>0</v>
      </c>
    </row>
    <row r="23" spans="1:11" ht="91.5" hidden="1" customHeight="1">
      <c r="A23" s="34">
        <v>3.6</v>
      </c>
      <c r="B23" s="175" t="s">
        <v>94</v>
      </c>
      <c r="C23" s="176"/>
      <c r="D23" s="177"/>
      <c r="E23" s="178" t="s">
        <v>95</v>
      </c>
      <c r="F23" s="179"/>
      <c r="G23" s="180"/>
      <c r="H23" s="48" t="s">
        <v>85</v>
      </c>
      <c r="I23" s="28"/>
      <c r="J23" s="27">
        <v>25</v>
      </c>
      <c r="K23" s="25">
        <f t="shared" si="1"/>
        <v>0</v>
      </c>
    </row>
    <row r="24" spans="1:11" ht="28.5" hidden="1" customHeight="1">
      <c r="A24" s="16">
        <v>4</v>
      </c>
      <c r="B24" s="262" t="s">
        <v>96</v>
      </c>
      <c r="C24" s="262"/>
      <c r="D24" s="262"/>
      <c r="E24" s="262" t="s">
        <v>97</v>
      </c>
      <c r="F24" s="262"/>
      <c r="G24" s="262"/>
      <c r="H24" s="47"/>
      <c r="I24" s="29"/>
      <c r="J24" s="26"/>
      <c r="K24" s="26"/>
    </row>
    <row r="25" spans="1:11" ht="148.5" hidden="1" customHeight="1">
      <c r="A25" s="77">
        <v>4.0999999999999996</v>
      </c>
      <c r="B25" s="175" t="s">
        <v>98</v>
      </c>
      <c r="C25" s="176"/>
      <c r="D25" s="177"/>
      <c r="E25" s="178" t="s">
        <v>99</v>
      </c>
      <c r="F25" s="179"/>
      <c r="G25" s="180"/>
      <c r="H25" s="46" t="s">
        <v>63</v>
      </c>
      <c r="I25" s="28"/>
      <c r="J25" s="27">
        <v>110</v>
      </c>
      <c r="K25" s="25">
        <f>J25*I25</f>
        <v>0</v>
      </c>
    </row>
    <row r="26" spans="1:11" ht="112.5" hidden="1" customHeight="1">
      <c r="A26" s="14">
        <v>4.2</v>
      </c>
      <c r="B26" s="175" t="s">
        <v>100</v>
      </c>
      <c r="C26" s="176"/>
      <c r="D26" s="177"/>
      <c r="E26" s="178" t="s">
        <v>101</v>
      </c>
      <c r="F26" s="179"/>
      <c r="G26" s="180"/>
      <c r="H26" s="46" t="s">
        <v>63</v>
      </c>
      <c r="I26" s="28"/>
      <c r="J26" s="27">
        <v>90</v>
      </c>
      <c r="K26" s="25">
        <f>J26*I26</f>
        <v>0</v>
      </c>
    </row>
    <row r="27" spans="1:11" ht="89.1" hidden="1" customHeight="1">
      <c r="A27" s="54">
        <v>4.3</v>
      </c>
      <c r="B27" s="175" t="s">
        <v>102</v>
      </c>
      <c r="C27" s="176"/>
      <c r="D27" s="177"/>
      <c r="E27" s="178" t="s">
        <v>103</v>
      </c>
      <c r="F27" s="179"/>
      <c r="G27" s="180"/>
      <c r="H27" s="46" t="s">
        <v>63</v>
      </c>
      <c r="I27" s="28"/>
      <c r="J27" s="27">
        <v>90</v>
      </c>
      <c r="K27" s="25">
        <f>J27*I27</f>
        <v>0</v>
      </c>
    </row>
    <row r="28" spans="1:11" ht="97.5" hidden="1" customHeight="1">
      <c r="A28" s="14">
        <v>4.4000000000000004</v>
      </c>
      <c r="B28" s="175" t="s">
        <v>104</v>
      </c>
      <c r="C28" s="176"/>
      <c r="D28" s="177"/>
      <c r="E28" s="178" t="s">
        <v>105</v>
      </c>
      <c r="F28" s="179"/>
      <c r="G28" s="180"/>
      <c r="H28" s="49" t="s">
        <v>106</v>
      </c>
      <c r="I28" s="28"/>
      <c r="J28" s="27">
        <v>8</v>
      </c>
      <c r="K28" s="25">
        <f>J28*I28</f>
        <v>0</v>
      </c>
    </row>
    <row r="29" spans="1:11" ht="137.25" hidden="1" customHeight="1">
      <c r="A29" s="14">
        <v>4.5</v>
      </c>
      <c r="B29" s="175" t="s">
        <v>107</v>
      </c>
      <c r="C29" s="176"/>
      <c r="D29" s="177"/>
      <c r="E29" s="178" t="s">
        <v>108</v>
      </c>
      <c r="F29" s="179"/>
      <c r="G29" s="180"/>
      <c r="H29" s="49" t="s">
        <v>106</v>
      </c>
      <c r="I29" s="28"/>
      <c r="J29" s="27">
        <v>35</v>
      </c>
      <c r="K29" s="25">
        <f>J29*I29</f>
        <v>0</v>
      </c>
    </row>
    <row r="30" spans="1:11" ht="33" hidden="1" customHeight="1">
      <c r="A30" s="16">
        <v>5</v>
      </c>
      <c r="B30" s="262" t="s">
        <v>109</v>
      </c>
      <c r="C30" s="262"/>
      <c r="D30" s="262"/>
      <c r="E30" s="262" t="s">
        <v>110</v>
      </c>
      <c r="F30" s="262"/>
      <c r="G30" s="262"/>
      <c r="H30" s="47"/>
      <c r="I30" s="30"/>
      <c r="J30" s="26"/>
      <c r="K30" s="26"/>
    </row>
    <row r="31" spans="1:11" ht="167.25" hidden="1" customHeight="1">
      <c r="A31" s="55">
        <v>5.0999999999999996</v>
      </c>
      <c r="B31" s="196" t="s">
        <v>111</v>
      </c>
      <c r="C31" s="196"/>
      <c r="D31" s="196"/>
      <c r="E31" s="197" t="s">
        <v>112</v>
      </c>
      <c r="F31" s="197"/>
      <c r="G31" s="197"/>
      <c r="H31" s="48" t="s">
        <v>72</v>
      </c>
      <c r="I31" s="28"/>
      <c r="J31" s="27">
        <v>10</v>
      </c>
      <c r="K31" s="25">
        <f>J31*I31</f>
        <v>0</v>
      </c>
    </row>
    <row r="32" spans="1:11" ht="135" hidden="1" customHeight="1">
      <c r="A32" s="14">
        <v>5.2</v>
      </c>
      <c r="B32" s="196" t="s">
        <v>113</v>
      </c>
      <c r="C32" s="196"/>
      <c r="D32" s="196"/>
      <c r="E32" s="258" t="s">
        <v>114</v>
      </c>
      <c r="F32" s="258"/>
      <c r="G32" s="258"/>
      <c r="H32" s="48" t="s">
        <v>63</v>
      </c>
      <c r="I32" s="28"/>
      <c r="J32" s="27">
        <v>35</v>
      </c>
      <c r="K32" s="25">
        <f>J32*I32</f>
        <v>0</v>
      </c>
    </row>
    <row r="33" spans="1:11" ht="33" hidden="1" customHeight="1">
      <c r="A33" s="41">
        <v>6</v>
      </c>
      <c r="B33" s="259" t="s">
        <v>115</v>
      </c>
      <c r="C33" s="260"/>
      <c r="D33" s="261"/>
      <c r="E33" s="259" t="s">
        <v>116</v>
      </c>
      <c r="F33" s="260"/>
      <c r="G33" s="261"/>
      <c r="H33" s="50"/>
      <c r="I33" s="30"/>
      <c r="J33" s="26"/>
      <c r="K33" s="26"/>
    </row>
    <row r="34" spans="1:11" ht="112.5" hidden="1" customHeight="1">
      <c r="A34" s="54">
        <v>6.1</v>
      </c>
      <c r="B34" s="175" t="s">
        <v>117</v>
      </c>
      <c r="C34" s="176"/>
      <c r="D34" s="177"/>
      <c r="E34" s="178" t="s">
        <v>118</v>
      </c>
      <c r="F34" s="179"/>
      <c r="G34" s="180"/>
      <c r="H34" s="46" t="s">
        <v>85</v>
      </c>
      <c r="I34" s="28"/>
      <c r="J34" s="27">
        <v>200</v>
      </c>
      <c r="K34" s="25">
        <f>J34*I34</f>
        <v>0</v>
      </c>
    </row>
    <row r="35" spans="1:11" ht="113.25" hidden="1" customHeight="1">
      <c r="A35" s="54">
        <v>6.2</v>
      </c>
      <c r="B35" s="175" t="s">
        <v>119</v>
      </c>
      <c r="C35" s="176"/>
      <c r="D35" s="177"/>
      <c r="E35" s="178" t="s">
        <v>120</v>
      </c>
      <c r="F35" s="179"/>
      <c r="G35" s="180"/>
      <c r="H35" s="48" t="s">
        <v>85</v>
      </c>
      <c r="I35" s="28"/>
      <c r="J35" s="27">
        <v>200</v>
      </c>
      <c r="K35" s="25">
        <f>J35*I35</f>
        <v>0</v>
      </c>
    </row>
    <row r="36" spans="1:11" ht="113.25" hidden="1" customHeight="1">
      <c r="A36" s="12">
        <v>6.3</v>
      </c>
      <c r="B36" s="196" t="s">
        <v>121</v>
      </c>
      <c r="C36" s="196"/>
      <c r="D36" s="196"/>
      <c r="E36" s="197" t="s">
        <v>122</v>
      </c>
      <c r="F36" s="197"/>
      <c r="G36" s="197"/>
      <c r="H36" s="48" t="s">
        <v>85</v>
      </c>
      <c r="I36" s="28"/>
      <c r="J36" s="27">
        <v>250</v>
      </c>
      <c r="K36" s="25">
        <f t="shared" ref="K36:K54" si="2">J36*I36</f>
        <v>0</v>
      </c>
    </row>
    <row r="37" spans="1:11" ht="113.25" hidden="1" customHeight="1">
      <c r="A37" s="12">
        <v>6.4</v>
      </c>
      <c r="B37" s="196" t="s">
        <v>123</v>
      </c>
      <c r="C37" s="196"/>
      <c r="D37" s="196"/>
      <c r="E37" s="197" t="s">
        <v>124</v>
      </c>
      <c r="F37" s="197"/>
      <c r="G37" s="197"/>
      <c r="H37" s="48" t="s">
        <v>85</v>
      </c>
      <c r="I37" s="28"/>
      <c r="J37" s="27">
        <v>210</v>
      </c>
      <c r="K37" s="25">
        <f t="shared" si="2"/>
        <v>0</v>
      </c>
    </row>
    <row r="38" spans="1:11" ht="113.25" hidden="1" customHeight="1">
      <c r="A38" s="54">
        <v>6.5</v>
      </c>
      <c r="B38" s="196" t="s">
        <v>125</v>
      </c>
      <c r="C38" s="196"/>
      <c r="D38" s="196"/>
      <c r="E38" s="197" t="s">
        <v>126</v>
      </c>
      <c r="F38" s="197"/>
      <c r="G38" s="197"/>
      <c r="H38" s="48" t="s">
        <v>72</v>
      </c>
      <c r="I38" s="28"/>
      <c r="J38" s="27">
        <v>15</v>
      </c>
      <c r="K38" s="25">
        <f t="shared" si="2"/>
        <v>0</v>
      </c>
    </row>
    <row r="39" spans="1:11" ht="87.75" hidden="1" customHeight="1">
      <c r="A39" s="54">
        <v>6.6</v>
      </c>
      <c r="B39" s="196" t="s">
        <v>127</v>
      </c>
      <c r="C39" s="196"/>
      <c r="D39" s="196"/>
      <c r="E39" s="197" t="s">
        <v>128</v>
      </c>
      <c r="F39" s="197"/>
      <c r="G39" s="197"/>
      <c r="H39" s="48" t="s">
        <v>85</v>
      </c>
      <c r="I39" s="28"/>
      <c r="J39" s="27">
        <v>30</v>
      </c>
      <c r="K39" s="25">
        <f t="shared" si="2"/>
        <v>0</v>
      </c>
    </row>
    <row r="40" spans="1:11" ht="113.25" hidden="1" customHeight="1">
      <c r="A40" s="12">
        <v>6.7</v>
      </c>
      <c r="B40" s="196" t="s">
        <v>129</v>
      </c>
      <c r="C40" s="196"/>
      <c r="D40" s="196"/>
      <c r="E40" s="197" t="s">
        <v>130</v>
      </c>
      <c r="F40" s="197"/>
      <c r="G40" s="197"/>
      <c r="H40" s="48" t="s">
        <v>72</v>
      </c>
      <c r="I40" s="28"/>
      <c r="J40" s="27">
        <v>20</v>
      </c>
      <c r="K40" s="25">
        <f t="shared" si="2"/>
        <v>0</v>
      </c>
    </row>
    <row r="41" spans="1:11" ht="137.1" hidden="1" customHeight="1">
      <c r="A41" s="12">
        <v>6.8</v>
      </c>
      <c r="B41" s="196" t="s">
        <v>131</v>
      </c>
      <c r="C41" s="196"/>
      <c r="D41" s="196"/>
      <c r="E41" s="197" t="s">
        <v>132</v>
      </c>
      <c r="F41" s="197"/>
      <c r="G41" s="197"/>
      <c r="H41" s="48" t="s">
        <v>85</v>
      </c>
      <c r="I41" s="28"/>
      <c r="J41" s="27">
        <v>175</v>
      </c>
      <c r="K41" s="25">
        <f t="shared" si="2"/>
        <v>0</v>
      </c>
    </row>
    <row r="42" spans="1:11" ht="72" hidden="1" customHeight="1">
      <c r="A42" s="12">
        <v>6.9</v>
      </c>
      <c r="B42" s="196" t="s">
        <v>133</v>
      </c>
      <c r="C42" s="196"/>
      <c r="D42" s="196"/>
      <c r="E42" s="197" t="s">
        <v>134</v>
      </c>
      <c r="F42" s="197"/>
      <c r="G42" s="197"/>
      <c r="H42" s="48" t="s">
        <v>85</v>
      </c>
      <c r="I42" s="28"/>
      <c r="J42" s="27">
        <v>35</v>
      </c>
      <c r="K42" s="25">
        <f t="shared" si="2"/>
        <v>0</v>
      </c>
    </row>
    <row r="43" spans="1:11" ht="75" hidden="1" customHeight="1">
      <c r="A43" s="57">
        <v>6.1</v>
      </c>
      <c r="B43" s="196" t="s">
        <v>135</v>
      </c>
      <c r="C43" s="196"/>
      <c r="D43" s="196"/>
      <c r="E43" s="197" t="s">
        <v>136</v>
      </c>
      <c r="F43" s="197"/>
      <c r="G43" s="197"/>
      <c r="H43" s="48" t="s">
        <v>85</v>
      </c>
      <c r="I43" s="28"/>
      <c r="J43" s="27">
        <v>20</v>
      </c>
      <c r="K43" s="25">
        <f t="shared" si="2"/>
        <v>0</v>
      </c>
    </row>
    <row r="44" spans="1:11" ht="57.75" hidden="1" customHeight="1">
      <c r="A44" s="40">
        <v>6.11</v>
      </c>
      <c r="B44" s="196" t="s">
        <v>137</v>
      </c>
      <c r="C44" s="196"/>
      <c r="D44" s="196"/>
      <c r="E44" s="197" t="s">
        <v>138</v>
      </c>
      <c r="F44" s="197"/>
      <c r="G44" s="197"/>
      <c r="H44" s="48" t="s">
        <v>85</v>
      </c>
      <c r="I44" s="28"/>
      <c r="J44" s="27">
        <v>120</v>
      </c>
      <c r="K44" s="25">
        <f t="shared" si="2"/>
        <v>0</v>
      </c>
    </row>
    <row r="45" spans="1:11" ht="111" hidden="1" customHeight="1">
      <c r="A45" s="57">
        <v>6.12</v>
      </c>
      <c r="B45" s="196" t="s">
        <v>139</v>
      </c>
      <c r="C45" s="196"/>
      <c r="D45" s="196"/>
      <c r="E45" s="197" t="s">
        <v>140</v>
      </c>
      <c r="F45" s="197"/>
      <c r="G45" s="197"/>
      <c r="H45" s="48" t="s">
        <v>85</v>
      </c>
      <c r="I45" s="28"/>
      <c r="J45" s="27">
        <v>90</v>
      </c>
      <c r="K45" s="25">
        <f t="shared" si="2"/>
        <v>0</v>
      </c>
    </row>
    <row r="46" spans="1:11" ht="106.35" hidden="1" customHeight="1">
      <c r="A46" s="57">
        <v>6.13</v>
      </c>
      <c r="B46" s="196" t="s">
        <v>141</v>
      </c>
      <c r="C46" s="196"/>
      <c r="D46" s="196"/>
      <c r="E46" s="197" t="s">
        <v>142</v>
      </c>
      <c r="F46" s="197"/>
      <c r="G46" s="197"/>
      <c r="H46" s="48" t="s">
        <v>85</v>
      </c>
      <c r="I46" s="28"/>
      <c r="J46" s="27">
        <v>90</v>
      </c>
      <c r="K46" s="25">
        <f t="shared" si="2"/>
        <v>0</v>
      </c>
    </row>
    <row r="47" spans="1:11" ht="97.35" hidden="1" customHeight="1">
      <c r="A47" s="40">
        <v>6.14</v>
      </c>
      <c r="B47" s="196" t="s">
        <v>143</v>
      </c>
      <c r="C47" s="196"/>
      <c r="D47" s="196"/>
      <c r="E47" s="212" t="s">
        <v>144</v>
      </c>
      <c r="F47" s="212"/>
      <c r="G47" s="212"/>
      <c r="H47" s="48" t="s">
        <v>85</v>
      </c>
      <c r="I47" s="28"/>
      <c r="J47" s="27">
        <v>220</v>
      </c>
      <c r="K47" s="25">
        <f t="shared" si="2"/>
        <v>0</v>
      </c>
    </row>
    <row r="48" spans="1:11" ht="113.45" hidden="1" customHeight="1">
      <c r="A48" s="57">
        <v>6.15</v>
      </c>
      <c r="B48" s="196" t="s">
        <v>145</v>
      </c>
      <c r="C48" s="196"/>
      <c r="D48" s="196"/>
      <c r="E48" s="197" t="s">
        <v>146</v>
      </c>
      <c r="F48" s="197"/>
      <c r="G48" s="197"/>
      <c r="H48" s="48" t="s">
        <v>85</v>
      </c>
      <c r="I48" s="28"/>
      <c r="J48" s="27">
        <v>120</v>
      </c>
      <c r="K48" s="25">
        <f t="shared" si="2"/>
        <v>0</v>
      </c>
    </row>
    <row r="49" spans="1:11" ht="97.5" hidden="1" customHeight="1">
      <c r="A49" s="40">
        <v>6.16</v>
      </c>
      <c r="B49" s="196" t="s">
        <v>147</v>
      </c>
      <c r="C49" s="196"/>
      <c r="D49" s="196"/>
      <c r="E49" s="212" t="s">
        <v>148</v>
      </c>
      <c r="F49" s="212"/>
      <c r="G49" s="212"/>
      <c r="H49" s="48" t="s">
        <v>85</v>
      </c>
      <c r="I49" s="28"/>
      <c r="J49" s="27">
        <v>175</v>
      </c>
      <c r="K49" s="25">
        <f t="shared" si="2"/>
        <v>0</v>
      </c>
    </row>
    <row r="50" spans="1:11" ht="110.1" hidden="1" customHeight="1">
      <c r="A50" s="40">
        <v>6.17</v>
      </c>
      <c r="B50" s="196" t="s">
        <v>149</v>
      </c>
      <c r="C50" s="196"/>
      <c r="D50" s="196"/>
      <c r="E50" s="197" t="s">
        <v>150</v>
      </c>
      <c r="F50" s="197"/>
      <c r="G50" s="197"/>
      <c r="H50" s="48" t="s">
        <v>85</v>
      </c>
      <c r="I50" s="28"/>
      <c r="J50" s="27">
        <v>185</v>
      </c>
      <c r="K50" s="25">
        <f t="shared" si="2"/>
        <v>0</v>
      </c>
    </row>
    <row r="51" spans="1:11" ht="138.6" hidden="1" customHeight="1">
      <c r="A51" s="40">
        <v>6.1800000000000104</v>
      </c>
      <c r="B51" s="196" t="s">
        <v>151</v>
      </c>
      <c r="C51" s="196"/>
      <c r="D51" s="196"/>
      <c r="E51" s="197" t="s">
        <v>152</v>
      </c>
      <c r="F51" s="197"/>
      <c r="G51" s="197"/>
      <c r="H51" s="48" t="s">
        <v>153</v>
      </c>
      <c r="I51" s="28"/>
      <c r="J51" s="27">
        <v>120</v>
      </c>
      <c r="K51" s="25">
        <f t="shared" si="2"/>
        <v>0</v>
      </c>
    </row>
    <row r="52" spans="1:11" ht="31.5" hidden="1" customHeight="1">
      <c r="A52" s="31">
        <v>7</v>
      </c>
      <c r="B52" s="248" t="s">
        <v>154</v>
      </c>
      <c r="C52" s="249"/>
      <c r="D52" s="250"/>
      <c r="E52" s="251" t="s">
        <v>155</v>
      </c>
      <c r="F52" s="251"/>
      <c r="G52" s="251"/>
      <c r="H52" s="51"/>
      <c r="I52" s="32"/>
      <c r="J52" s="32"/>
      <c r="K52" s="33"/>
    </row>
    <row r="53" spans="1:11" ht="113.25" hidden="1" customHeight="1">
      <c r="A53" s="14">
        <v>7.1</v>
      </c>
      <c r="B53" s="196" t="s">
        <v>156</v>
      </c>
      <c r="C53" s="196"/>
      <c r="D53" s="196"/>
      <c r="E53" s="197" t="s">
        <v>157</v>
      </c>
      <c r="F53" s="197"/>
      <c r="G53" s="197"/>
      <c r="H53" s="48"/>
      <c r="I53" s="28"/>
      <c r="J53" s="27">
        <v>25</v>
      </c>
      <c r="K53" s="25">
        <f t="shared" si="2"/>
        <v>0</v>
      </c>
    </row>
    <row r="54" spans="1:11" ht="113.25" hidden="1" customHeight="1">
      <c r="A54" s="14">
        <v>7.2</v>
      </c>
      <c r="B54" s="196" t="s">
        <v>158</v>
      </c>
      <c r="C54" s="196"/>
      <c r="D54" s="196"/>
      <c r="E54" s="212" t="s">
        <v>159</v>
      </c>
      <c r="F54" s="212"/>
      <c r="G54" s="212"/>
      <c r="H54" s="48"/>
      <c r="I54" s="28"/>
      <c r="J54" s="27">
        <v>25</v>
      </c>
      <c r="K54" s="25">
        <f t="shared" si="2"/>
        <v>0</v>
      </c>
    </row>
    <row r="55" spans="1:11" ht="31.5" hidden="1" customHeight="1" thickBot="1">
      <c r="A55" s="31">
        <v>8</v>
      </c>
      <c r="B55" s="248" t="s">
        <v>160</v>
      </c>
      <c r="C55" s="249"/>
      <c r="D55" s="250"/>
      <c r="E55" s="251" t="s">
        <v>161</v>
      </c>
      <c r="F55" s="251"/>
      <c r="G55" s="251"/>
      <c r="H55" s="51"/>
      <c r="I55" s="32"/>
      <c r="J55" s="32"/>
      <c r="K55" s="33"/>
    </row>
    <row r="56" spans="1:11" ht="127.5" hidden="1" customHeight="1" thickBot="1">
      <c r="A56" s="56">
        <v>8.1</v>
      </c>
      <c r="B56" s="252" t="s">
        <v>162</v>
      </c>
      <c r="C56" s="253"/>
      <c r="D56" s="254"/>
      <c r="E56" s="255" t="s">
        <v>163</v>
      </c>
      <c r="F56" s="256"/>
      <c r="G56" s="257"/>
      <c r="H56" s="52" t="s">
        <v>85</v>
      </c>
      <c r="I56" s="43"/>
      <c r="J56" s="44">
        <v>50</v>
      </c>
      <c r="K56" s="45">
        <f t="shared" ref="K56:K67" si="3">I56*J56</f>
        <v>0</v>
      </c>
    </row>
    <row r="57" spans="1:11" ht="124.5" hidden="1" customHeight="1" thickBot="1">
      <c r="A57" s="55">
        <v>8.1999999999999993</v>
      </c>
      <c r="B57" s="220" t="s">
        <v>164</v>
      </c>
      <c r="C57" s="220"/>
      <c r="D57" s="220"/>
      <c r="E57" s="221" t="s">
        <v>165</v>
      </c>
      <c r="F57" s="221"/>
      <c r="G57" s="221"/>
      <c r="H57" s="48" t="s">
        <v>85</v>
      </c>
      <c r="I57" s="43"/>
      <c r="J57" s="44">
        <v>10</v>
      </c>
      <c r="K57" s="45">
        <f t="shared" si="3"/>
        <v>0</v>
      </c>
    </row>
    <row r="58" spans="1:11" ht="120" hidden="1" customHeight="1">
      <c r="A58" s="56">
        <v>8.3000000000000007</v>
      </c>
      <c r="B58" s="224" t="s">
        <v>164</v>
      </c>
      <c r="C58" s="224"/>
      <c r="D58" s="224"/>
      <c r="E58" s="225" t="s">
        <v>166</v>
      </c>
      <c r="F58" s="225"/>
      <c r="G58" s="225"/>
      <c r="H58" s="49" t="s">
        <v>85</v>
      </c>
      <c r="I58" s="43"/>
      <c r="J58" s="44">
        <v>10</v>
      </c>
      <c r="K58" s="45">
        <f t="shared" si="3"/>
        <v>0</v>
      </c>
    </row>
    <row r="59" spans="1:11" ht="150" hidden="1" customHeight="1" thickBot="1">
      <c r="A59" s="14">
        <v>8.4</v>
      </c>
      <c r="B59" s="220" t="s">
        <v>167</v>
      </c>
      <c r="C59" s="220"/>
      <c r="D59" s="220"/>
      <c r="E59" s="221" t="s">
        <v>168</v>
      </c>
      <c r="F59" s="221"/>
      <c r="G59" s="221"/>
      <c r="H59" s="48" t="s">
        <v>85</v>
      </c>
      <c r="I59" s="28"/>
      <c r="J59" s="27">
        <v>30</v>
      </c>
      <c r="K59" s="45">
        <f t="shared" si="3"/>
        <v>0</v>
      </c>
    </row>
    <row r="60" spans="1:11" ht="148.5" hidden="1" customHeight="1">
      <c r="A60" s="42">
        <v>8.5</v>
      </c>
      <c r="B60" s="220" t="s">
        <v>169</v>
      </c>
      <c r="C60" s="220"/>
      <c r="D60" s="220"/>
      <c r="E60" s="221" t="s">
        <v>170</v>
      </c>
      <c r="F60" s="221"/>
      <c r="G60" s="221"/>
      <c r="H60" s="48" t="s">
        <v>85</v>
      </c>
      <c r="I60" s="28"/>
      <c r="J60" s="27">
        <v>45</v>
      </c>
      <c r="K60" s="25">
        <f t="shared" si="3"/>
        <v>0</v>
      </c>
    </row>
    <row r="61" spans="1:11" ht="172.5" hidden="1" customHeight="1" thickBot="1">
      <c r="A61" s="14">
        <v>8.6</v>
      </c>
      <c r="B61" s="220" t="s">
        <v>171</v>
      </c>
      <c r="C61" s="220"/>
      <c r="D61" s="220"/>
      <c r="E61" s="221" t="s">
        <v>172</v>
      </c>
      <c r="F61" s="221"/>
      <c r="G61" s="221"/>
      <c r="H61" s="48" t="s">
        <v>85</v>
      </c>
      <c r="I61" s="28"/>
      <c r="J61" s="27">
        <v>60</v>
      </c>
      <c r="K61" s="25">
        <f t="shared" si="3"/>
        <v>0</v>
      </c>
    </row>
    <row r="62" spans="1:11" ht="150" hidden="1" customHeight="1">
      <c r="A62" s="42">
        <v>8.6999999999999993</v>
      </c>
      <c r="B62" s="220" t="s">
        <v>173</v>
      </c>
      <c r="C62" s="220"/>
      <c r="D62" s="220"/>
      <c r="E62" s="221" t="s">
        <v>174</v>
      </c>
      <c r="F62" s="221"/>
      <c r="G62" s="221"/>
      <c r="H62" s="48" t="s">
        <v>85</v>
      </c>
      <c r="I62" s="28"/>
      <c r="J62" s="27">
        <v>50</v>
      </c>
      <c r="K62" s="25">
        <f t="shared" si="3"/>
        <v>0</v>
      </c>
    </row>
    <row r="63" spans="1:11" ht="195.75" hidden="1" customHeight="1" thickBot="1">
      <c r="A63" s="14">
        <v>8.8000000000000007</v>
      </c>
      <c r="B63" s="220" t="s">
        <v>175</v>
      </c>
      <c r="C63" s="220"/>
      <c r="D63" s="220"/>
      <c r="E63" s="221" t="s">
        <v>176</v>
      </c>
      <c r="F63" s="221"/>
      <c r="G63" s="221"/>
      <c r="H63" s="48" t="s">
        <v>85</v>
      </c>
      <c r="I63" s="28"/>
      <c r="J63" s="27">
        <v>75</v>
      </c>
      <c r="K63" s="25">
        <f t="shared" si="3"/>
        <v>0</v>
      </c>
    </row>
    <row r="64" spans="1:11" ht="150" hidden="1" customHeight="1">
      <c r="A64" s="56">
        <v>8.9</v>
      </c>
      <c r="B64" s="220" t="s">
        <v>177</v>
      </c>
      <c r="C64" s="220"/>
      <c r="D64" s="220"/>
      <c r="E64" s="221" t="s">
        <v>178</v>
      </c>
      <c r="F64" s="221"/>
      <c r="G64" s="221"/>
      <c r="H64" s="48" t="s">
        <v>72</v>
      </c>
      <c r="I64" s="28"/>
      <c r="J64" s="27">
        <v>5</v>
      </c>
      <c r="K64" s="25">
        <f t="shared" si="3"/>
        <v>0</v>
      </c>
    </row>
    <row r="65" spans="1:11" ht="129" hidden="1" customHeight="1">
      <c r="A65" s="40">
        <v>8.1</v>
      </c>
      <c r="B65" s="220" t="s">
        <v>179</v>
      </c>
      <c r="C65" s="220"/>
      <c r="D65" s="220"/>
      <c r="E65" s="221" t="s">
        <v>180</v>
      </c>
      <c r="F65" s="221"/>
      <c r="G65" s="221"/>
      <c r="H65" s="48" t="s">
        <v>72</v>
      </c>
      <c r="I65" s="28"/>
      <c r="J65" s="27">
        <v>4</v>
      </c>
      <c r="K65" s="25">
        <f t="shared" si="3"/>
        <v>0</v>
      </c>
    </row>
    <row r="66" spans="1:11" ht="121.5" hidden="1" customHeight="1">
      <c r="A66" s="40">
        <v>8.11</v>
      </c>
      <c r="B66" s="220" t="s">
        <v>181</v>
      </c>
      <c r="C66" s="220"/>
      <c r="D66" s="220"/>
      <c r="E66" s="221" t="s">
        <v>182</v>
      </c>
      <c r="F66" s="221"/>
      <c r="G66" s="221"/>
      <c r="H66" s="48" t="s">
        <v>72</v>
      </c>
      <c r="I66" s="28"/>
      <c r="J66" s="27">
        <v>6</v>
      </c>
      <c r="K66" s="25">
        <f t="shared" si="3"/>
        <v>0</v>
      </c>
    </row>
    <row r="67" spans="1:11" ht="121.5" hidden="1" customHeight="1">
      <c r="A67" s="40">
        <v>8.1199999999999992</v>
      </c>
      <c r="B67" s="220" t="s">
        <v>183</v>
      </c>
      <c r="C67" s="220"/>
      <c r="D67" s="220"/>
      <c r="E67" s="221" t="s">
        <v>184</v>
      </c>
      <c r="F67" s="221"/>
      <c r="G67" s="221"/>
      <c r="H67" s="48" t="s">
        <v>72</v>
      </c>
      <c r="I67" s="28"/>
      <c r="J67" s="27">
        <v>8</v>
      </c>
      <c r="K67" s="25">
        <f t="shared" si="3"/>
        <v>0</v>
      </c>
    </row>
    <row r="68" spans="1:11" ht="16.5" thickBot="1">
      <c r="A68" s="222"/>
      <c r="B68" s="223"/>
      <c r="C68" s="223"/>
      <c r="D68" s="223"/>
      <c r="E68" s="223"/>
      <c r="F68" s="223"/>
      <c r="G68" s="223"/>
      <c r="H68" s="223"/>
      <c r="I68" s="223"/>
      <c r="J68" s="223"/>
      <c r="K68" s="223"/>
    </row>
    <row r="69" spans="1:11" ht="28.5" customHeight="1" thickBot="1">
      <c r="A69" s="17" t="s">
        <v>185</v>
      </c>
      <c r="B69" s="6"/>
      <c r="C69" s="6"/>
      <c r="D69" s="6"/>
      <c r="E69" s="6"/>
      <c r="F69" s="6"/>
      <c r="G69" s="6"/>
      <c r="H69" s="75"/>
      <c r="I69" s="75"/>
      <c r="J69" s="75"/>
      <c r="K69" s="75">
        <f>SUM(K8:K67)</f>
        <v>1194.27</v>
      </c>
    </row>
  </sheetData>
  <mergeCells count="135">
    <mergeCell ref="B66:D66"/>
    <mergeCell ref="E66:G66"/>
    <mergeCell ref="B67:D67"/>
    <mergeCell ref="E67:G67"/>
    <mergeCell ref="A68:K68"/>
    <mergeCell ref="B63:D63"/>
    <mergeCell ref="E63:G63"/>
    <mergeCell ref="B64:D64"/>
    <mergeCell ref="E64:G64"/>
    <mergeCell ref="B65:D65"/>
    <mergeCell ref="E65:G65"/>
    <mergeCell ref="B60:D60"/>
    <mergeCell ref="E60:G60"/>
    <mergeCell ref="B61:D61"/>
    <mergeCell ref="E61:G61"/>
    <mergeCell ref="B62:D62"/>
    <mergeCell ref="E62:G62"/>
    <mergeCell ref="B57:D57"/>
    <mergeCell ref="E57:G57"/>
    <mergeCell ref="B58:D58"/>
    <mergeCell ref="E58:G58"/>
    <mergeCell ref="B59:D59"/>
    <mergeCell ref="E59:G59"/>
    <mergeCell ref="B54:D54"/>
    <mergeCell ref="E54:G54"/>
    <mergeCell ref="B55:D55"/>
    <mergeCell ref="E55:G55"/>
    <mergeCell ref="B56:D56"/>
    <mergeCell ref="E56:G56"/>
    <mergeCell ref="B51:D51"/>
    <mergeCell ref="E51:G51"/>
    <mergeCell ref="B52:D52"/>
    <mergeCell ref="E52:G52"/>
    <mergeCell ref="B53:D53"/>
    <mergeCell ref="E53:G53"/>
    <mergeCell ref="B48:D48"/>
    <mergeCell ref="E48:G48"/>
    <mergeCell ref="B49:D49"/>
    <mergeCell ref="E49:G49"/>
    <mergeCell ref="B50:D50"/>
    <mergeCell ref="E50:G50"/>
    <mergeCell ref="B45:D45"/>
    <mergeCell ref="E45:G45"/>
    <mergeCell ref="B46:D46"/>
    <mergeCell ref="E46:G46"/>
    <mergeCell ref="B47:D47"/>
    <mergeCell ref="E47:G47"/>
    <mergeCell ref="B42:D42"/>
    <mergeCell ref="E42:G42"/>
    <mergeCell ref="B43:D43"/>
    <mergeCell ref="E43:G43"/>
    <mergeCell ref="B44:D44"/>
    <mergeCell ref="E44:G44"/>
    <mergeCell ref="B39:D39"/>
    <mergeCell ref="E39:G39"/>
    <mergeCell ref="B40:D40"/>
    <mergeCell ref="E40:G40"/>
    <mergeCell ref="B41:D41"/>
    <mergeCell ref="E41:G41"/>
    <mergeCell ref="B36:D36"/>
    <mergeCell ref="E36:G36"/>
    <mergeCell ref="B37:D37"/>
    <mergeCell ref="E37:G37"/>
    <mergeCell ref="B38:D38"/>
    <mergeCell ref="E38:G38"/>
    <mergeCell ref="B33:D33"/>
    <mergeCell ref="E33:G33"/>
    <mergeCell ref="B34:D34"/>
    <mergeCell ref="E34:G34"/>
    <mergeCell ref="B35:D35"/>
    <mergeCell ref="E35:G35"/>
    <mergeCell ref="B30:D30"/>
    <mergeCell ref="E30:G30"/>
    <mergeCell ref="B31:D31"/>
    <mergeCell ref="E31:G31"/>
    <mergeCell ref="B32:D32"/>
    <mergeCell ref="E32:G32"/>
    <mergeCell ref="B27:D27"/>
    <mergeCell ref="E27:G27"/>
    <mergeCell ref="B28:D28"/>
    <mergeCell ref="E28:G28"/>
    <mergeCell ref="B29:D29"/>
    <mergeCell ref="E29:G29"/>
    <mergeCell ref="B24:D24"/>
    <mergeCell ref="E24:G24"/>
    <mergeCell ref="B25:D25"/>
    <mergeCell ref="E25:G25"/>
    <mergeCell ref="B26:D26"/>
    <mergeCell ref="E26:G26"/>
    <mergeCell ref="B21:D21"/>
    <mergeCell ref="E21:G21"/>
    <mergeCell ref="B22:D22"/>
    <mergeCell ref="E22:G22"/>
    <mergeCell ref="B23:D23"/>
    <mergeCell ref="E23:G23"/>
    <mergeCell ref="B18:D18"/>
    <mergeCell ref="E18:G18"/>
    <mergeCell ref="B19:D19"/>
    <mergeCell ref="E19:G19"/>
    <mergeCell ref="B20:D20"/>
    <mergeCell ref="E20:G20"/>
    <mergeCell ref="B16:D16"/>
    <mergeCell ref="E16:G16"/>
    <mergeCell ref="B17:D17"/>
    <mergeCell ref="E17:G17"/>
    <mergeCell ref="B13:D13"/>
    <mergeCell ref="E13:G13"/>
    <mergeCell ref="B14:D14"/>
    <mergeCell ref="E14:G14"/>
    <mergeCell ref="B15:D15"/>
    <mergeCell ref="E15:G15"/>
    <mergeCell ref="B10:D10"/>
    <mergeCell ref="E10:G10"/>
    <mergeCell ref="B11:D11"/>
    <mergeCell ref="E11:G11"/>
    <mergeCell ref="B12:D12"/>
    <mergeCell ref="E12:G12"/>
    <mergeCell ref="B7:D7"/>
    <mergeCell ref="E7:G7"/>
    <mergeCell ref="B8:D8"/>
    <mergeCell ref="E8:G8"/>
    <mergeCell ref="B9:D9"/>
    <mergeCell ref="E9:G9"/>
    <mergeCell ref="A4:B4"/>
    <mergeCell ref="C4:D4"/>
    <mergeCell ref="F4:G4"/>
    <mergeCell ref="I4:K4"/>
    <mergeCell ref="B6:D6"/>
    <mergeCell ref="E6:G6"/>
    <mergeCell ref="A1:K1"/>
    <mergeCell ref="A2:K2"/>
    <mergeCell ref="A3:B3"/>
    <mergeCell ref="C3:D3"/>
    <mergeCell ref="F3:G3"/>
    <mergeCell ref="I3:K3"/>
  </mergeCells>
  <printOptions horizontalCentered="1" verticalCentered="1"/>
  <pageMargins left="0" right="0" top="0" bottom="0" header="0" footer="0"/>
  <pageSetup scale="7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1"/>
  <dimension ref="A1:K69"/>
  <sheetViews>
    <sheetView view="pageBreakPreview" topLeftCell="A10" zoomScale="80" zoomScaleNormal="50" zoomScaleSheetLayoutView="80" workbookViewId="0">
      <selection activeCell="E8" sqref="E8:G8"/>
    </sheetView>
  </sheetViews>
  <sheetFormatPr defaultRowHeight="21"/>
  <cols>
    <col min="1" max="1" width="6.42578125" style="18" customWidth="1"/>
    <col min="2" max="2" width="18.85546875" style="1" customWidth="1"/>
    <col min="3" max="3" width="11.85546875" style="1" customWidth="1"/>
    <col min="4" max="4" width="21.5703125" style="1" customWidth="1"/>
    <col min="5" max="5" width="19.42578125" style="1" customWidth="1"/>
    <col min="6" max="6" width="12.85546875" style="1" customWidth="1"/>
    <col min="7" max="7" width="10.5703125" style="1" customWidth="1"/>
    <col min="8" max="8" width="12" style="7" customWidth="1"/>
    <col min="9" max="9" width="10.85546875" style="1" customWidth="1"/>
    <col min="10" max="10" width="10.42578125" style="1" customWidth="1"/>
    <col min="11" max="11" width="13.42578125" style="1" customWidth="1"/>
  </cols>
  <sheetData>
    <row r="1" spans="1:11" ht="79.5" customHeight="1">
      <c r="A1" s="165" t="s">
        <v>0</v>
      </c>
      <c r="B1" s="165"/>
      <c r="C1" s="165"/>
      <c r="D1" s="165"/>
      <c r="E1" s="165"/>
      <c r="F1" s="165"/>
      <c r="G1" s="165"/>
      <c r="H1" s="165"/>
      <c r="I1" s="165"/>
      <c r="J1" s="165"/>
      <c r="K1" s="165"/>
    </row>
    <row r="2" spans="1:11" ht="33.75" customHeight="1">
      <c r="A2" s="166" t="s">
        <v>41</v>
      </c>
      <c r="B2" s="166"/>
      <c r="C2" s="166"/>
      <c r="D2" s="166"/>
      <c r="E2" s="166"/>
      <c r="F2" s="166"/>
      <c r="G2" s="166"/>
      <c r="H2" s="166"/>
      <c r="I2" s="166"/>
      <c r="J2" s="166"/>
      <c r="K2" s="166"/>
    </row>
    <row r="3" spans="1:11" ht="34.5" customHeight="1">
      <c r="A3" s="264" t="s">
        <v>213</v>
      </c>
      <c r="B3" s="265"/>
      <c r="C3" s="266" t="s">
        <v>218</v>
      </c>
      <c r="D3" s="267"/>
      <c r="E3" s="37" t="s">
        <v>44</v>
      </c>
      <c r="F3" s="271" t="s">
        <v>45</v>
      </c>
      <c r="G3" s="272"/>
      <c r="H3" s="35" t="s">
        <v>46</v>
      </c>
      <c r="I3" s="266" t="s">
        <v>47</v>
      </c>
      <c r="J3" s="270"/>
      <c r="K3" s="267"/>
    </row>
    <row r="4" spans="1:11" ht="39.75" customHeight="1">
      <c r="A4" s="264" t="s">
        <v>215</v>
      </c>
      <c r="B4" s="265"/>
      <c r="C4" s="266">
        <v>132</v>
      </c>
      <c r="D4" s="267"/>
      <c r="E4" s="38" t="s">
        <v>49</v>
      </c>
      <c r="F4" s="268" t="s">
        <v>50</v>
      </c>
      <c r="G4" s="269"/>
      <c r="H4" s="36" t="s">
        <v>216</v>
      </c>
      <c r="I4" s="266">
        <v>6</v>
      </c>
      <c r="J4" s="270"/>
      <c r="K4" s="267"/>
    </row>
    <row r="5" spans="1:11" ht="23.25">
      <c r="A5" s="10"/>
      <c r="B5" s="4"/>
      <c r="C5" s="4"/>
      <c r="D5" s="4"/>
      <c r="E5" s="4"/>
      <c r="F5"/>
      <c r="G5"/>
      <c r="H5" s="8"/>
      <c r="I5" s="5"/>
      <c r="J5" s="2"/>
    </row>
    <row r="6" spans="1:11" ht="31.5" customHeight="1">
      <c r="A6" s="11" t="s">
        <v>52</v>
      </c>
      <c r="B6" s="161" t="s">
        <v>53</v>
      </c>
      <c r="C6" s="162"/>
      <c r="D6" s="163"/>
      <c r="E6" s="164" t="s">
        <v>54</v>
      </c>
      <c r="F6" s="164"/>
      <c r="G6" s="164"/>
      <c r="H6" s="24" t="s">
        <v>55</v>
      </c>
      <c r="I6" s="24" t="s">
        <v>56</v>
      </c>
      <c r="J6" s="24" t="s">
        <v>57</v>
      </c>
      <c r="K6" s="24" t="s">
        <v>58</v>
      </c>
    </row>
    <row r="7" spans="1:11" ht="30" hidden="1" customHeight="1">
      <c r="A7" s="13">
        <v>1</v>
      </c>
      <c r="B7" s="174" t="s">
        <v>59</v>
      </c>
      <c r="C7" s="174"/>
      <c r="D7" s="174"/>
      <c r="E7" s="174" t="s">
        <v>60</v>
      </c>
      <c r="F7" s="174"/>
      <c r="G7" s="174"/>
      <c r="H7" s="9"/>
      <c r="I7" s="3"/>
      <c r="J7" s="3"/>
      <c r="K7" s="3"/>
    </row>
    <row r="8" spans="1:11" ht="116.25" hidden="1" customHeight="1">
      <c r="A8" s="12">
        <v>1.1000000000000001</v>
      </c>
      <c r="B8" s="175" t="s">
        <v>61</v>
      </c>
      <c r="C8" s="176"/>
      <c r="D8" s="177"/>
      <c r="E8" s="178" t="s">
        <v>62</v>
      </c>
      <c r="F8" s="179"/>
      <c r="G8" s="180"/>
      <c r="H8" s="46" t="s">
        <v>63</v>
      </c>
      <c r="I8" s="28"/>
      <c r="J8" s="27">
        <v>15</v>
      </c>
      <c r="K8" s="25">
        <f>J8*I8</f>
        <v>0</v>
      </c>
    </row>
    <row r="9" spans="1:11" ht="126.75" hidden="1" customHeight="1">
      <c r="A9" s="12">
        <v>1.2</v>
      </c>
      <c r="B9" s="196" t="s">
        <v>64</v>
      </c>
      <c r="C9" s="196"/>
      <c r="D9" s="196"/>
      <c r="E9" s="197" t="s">
        <v>65</v>
      </c>
      <c r="F9" s="197"/>
      <c r="G9" s="197"/>
      <c r="H9" s="46" t="s">
        <v>63</v>
      </c>
      <c r="I9" s="28"/>
      <c r="J9" s="27">
        <v>15</v>
      </c>
      <c r="K9" s="25">
        <f>J9*I9</f>
        <v>0</v>
      </c>
    </row>
    <row r="10" spans="1:11" ht="25.5" customHeight="1">
      <c r="A10" s="13">
        <v>2</v>
      </c>
      <c r="B10" s="262" t="s">
        <v>66</v>
      </c>
      <c r="C10" s="262"/>
      <c r="D10" s="262"/>
      <c r="E10" s="262" t="s">
        <v>67</v>
      </c>
      <c r="F10" s="262"/>
      <c r="G10" s="262"/>
      <c r="H10" s="47"/>
      <c r="I10" s="9"/>
      <c r="J10" s="26"/>
      <c r="K10" s="26"/>
    </row>
    <row r="11" spans="1:11" ht="101.25" customHeight="1">
      <c r="A11" s="12">
        <v>2.1</v>
      </c>
      <c r="B11" s="175" t="s">
        <v>68</v>
      </c>
      <c r="C11" s="176"/>
      <c r="D11" s="177"/>
      <c r="E11" s="178" t="s">
        <v>69</v>
      </c>
      <c r="F11" s="179"/>
      <c r="G11" s="180"/>
      <c r="H11" s="46" t="s">
        <v>63</v>
      </c>
      <c r="I11" s="28">
        <f>((4.3+0.4)+1)*(4.11+0.4+2.7+0.2)</f>
        <v>42.237000000000009</v>
      </c>
      <c r="J11" s="27">
        <v>4</v>
      </c>
      <c r="K11" s="25">
        <f t="shared" ref="K11:K16" si="0">J11*I11</f>
        <v>168.94800000000004</v>
      </c>
    </row>
    <row r="12" spans="1:11" ht="104.25" hidden="1" customHeight="1">
      <c r="A12" s="14">
        <v>2.2000000000000002</v>
      </c>
      <c r="B12" s="175" t="s">
        <v>70</v>
      </c>
      <c r="C12" s="176"/>
      <c r="D12" s="177"/>
      <c r="E12" s="178" t="s">
        <v>71</v>
      </c>
      <c r="F12" s="179"/>
      <c r="G12" s="180"/>
      <c r="H12" s="48" t="s">
        <v>72</v>
      </c>
      <c r="I12" s="28"/>
      <c r="J12" s="27">
        <v>8</v>
      </c>
      <c r="K12" s="25">
        <f t="shared" si="0"/>
        <v>0</v>
      </c>
    </row>
    <row r="13" spans="1:11" ht="93" customHeight="1">
      <c r="A13" s="14">
        <v>2.2999999999999998</v>
      </c>
      <c r="B13" s="175" t="s">
        <v>73</v>
      </c>
      <c r="C13" s="176"/>
      <c r="D13" s="177"/>
      <c r="E13" s="178" t="s">
        <v>74</v>
      </c>
      <c r="F13" s="179"/>
      <c r="G13" s="180"/>
      <c r="H13" s="48" t="s">
        <v>72</v>
      </c>
      <c r="I13" s="28">
        <f>ROUNDUP((7.3/1.2)*6,0.5)</f>
        <v>37</v>
      </c>
      <c r="J13" s="27">
        <v>11</v>
      </c>
      <c r="K13" s="25">
        <f t="shared" si="0"/>
        <v>407</v>
      </c>
    </row>
    <row r="14" spans="1:11" ht="157.5" customHeight="1">
      <c r="A14" s="14">
        <v>2.4</v>
      </c>
      <c r="B14" s="175" t="s">
        <v>75</v>
      </c>
      <c r="C14" s="176"/>
      <c r="D14" s="177"/>
      <c r="E14" s="178" t="s">
        <v>76</v>
      </c>
      <c r="F14" s="179"/>
      <c r="G14" s="180"/>
      <c r="H14" s="46" t="s">
        <v>63</v>
      </c>
      <c r="I14" s="28">
        <f>((4.3+0.4)+1+0.8)*(4.11+0.4+2.7+0.2+0.8)</f>
        <v>53.365000000000009</v>
      </c>
      <c r="J14" s="27">
        <v>15</v>
      </c>
      <c r="K14" s="25">
        <f t="shared" si="0"/>
        <v>800.47500000000014</v>
      </c>
    </row>
    <row r="15" spans="1:11" ht="84" hidden="1" customHeight="1">
      <c r="A15" s="12">
        <v>2.5</v>
      </c>
      <c r="B15" s="175" t="s">
        <v>77</v>
      </c>
      <c r="C15" s="176"/>
      <c r="D15" s="177"/>
      <c r="E15" s="178" t="s">
        <v>78</v>
      </c>
      <c r="F15" s="179"/>
      <c r="G15" s="180"/>
      <c r="H15" s="46" t="s">
        <v>63</v>
      </c>
      <c r="I15" s="28"/>
      <c r="J15" s="27">
        <v>18</v>
      </c>
      <c r="K15" s="25">
        <f t="shared" si="0"/>
        <v>0</v>
      </c>
    </row>
    <row r="16" spans="1:11" ht="131.44999999999999" hidden="1" customHeight="1">
      <c r="A16" s="14">
        <v>2.6</v>
      </c>
      <c r="B16" s="175" t="s">
        <v>79</v>
      </c>
      <c r="C16" s="176"/>
      <c r="D16" s="177"/>
      <c r="E16" s="178" t="s">
        <v>80</v>
      </c>
      <c r="F16" s="179"/>
      <c r="G16" s="180"/>
      <c r="H16" s="46" t="s">
        <v>63</v>
      </c>
      <c r="I16" s="28"/>
      <c r="J16" s="27">
        <v>10</v>
      </c>
      <c r="K16" s="25">
        <f t="shared" si="0"/>
        <v>0</v>
      </c>
    </row>
    <row r="17" spans="1:11" ht="30" hidden="1" customHeight="1">
      <c r="A17" s="15">
        <v>3</v>
      </c>
      <c r="B17" s="263" t="s">
        <v>81</v>
      </c>
      <c r="C17" s="263"/>
      <c r="D17" s="263"/>
      <c r="E17" s="262" t="s">
        <v>82</v>
      </c>
      <c r="F17" s="262"/>
      <c r="G17" s="262"/>
      <c r="H17" s="47"/>
      <c r="I17" s="29"/>
      <c r="J17" s="26"/>
      <c r="K17" s="26"/>
    </row>
    <row r="18" spans="1:11" ht="90" hidden="1" customHeight="1">
      <c r="A18" s="12">
        <v>3.1</v>
      </c>
      <c r="B18" s="175" t="s">
        <v>83</v>
      </c>
      <c r="C18" s="176"/>
      <c r="D18" s="177"/>
      <c r="E18" s="178" t="s">
        <v>84</v>
      </c>
      <c r="F18" s="179"/>
      <c r="G18" s="180"/>
      <c r="H18" s="46" t="s">
        <v>85</v>
      </c>
      <c r="I18" s="28"/>
      <c r="J18" s="27">
        <v>50</v>
      </c>
      <c r="K18" s="25">
        <f t="shared" ref="K18:K23" si="1">J18*I18</f>
        <v>0</v>
      </c>
    </row>
    <row r="19" spans="1:11" ht="108.6" hidden="1" customHeight="1">
      <c r="A19" s="12">
        <v>3.2</v>
      </c>
      <c r="B19" s="175" t="s">
        <v>86</v>
      </c>
      <c r="C19" s="176"/>
      <c r="D19" s="177"/>
      <c r="E19" s="178" t="s">
        <v>87</v>
      </c>
      <c r="F19" s="179"/>
      <c r="G19" s="180"/>
      <c r="H19" s="46" t="s">
        <v>63</v>
      </c>
      <c r="I19" s="28"/>
      <c r="J19" s="27">
        <v>10</v>
      </c>
      <c r="K19" s="25">
        <f t="shared" si="1"/>
        <v>0</v>
      </c>
    </row>
    <row r="20" spans="1:11" ht="116.1" hidden="1" customHeight="1">
      <c r="A20" s="12">
        <v>3.3</v>
      </c>
      <c r="B20" s="175" t="s">
        <v>88</v>
      </c>
      <c r="C20" s="176"/>
      <c r="D20" s="177"/>
      <c r="E20" s="178" t="s">
        <v>89</v>
      </c>
      <c r="F20" s="179"/>
      <c r="G20" s="180"/>
      <c r="H20" s="46" t="s">
        <v>63</v>
      </c>
      <c r="I20" s="28"/>
      <c r="J20" s="27">
        <v>60</v>
      </c>
      <c r="K20" s="25">
        <f t="shared" si="1"/>
        <v>0</v>
      </c>
    </row>
    <row r="21" spans="1:11" ht="91.5" hidden="1" customHeight="1">
      <c r="A21" s="53">
        <v>3.4</v>
      </c>
      <c r="B21" s="175" t="s">
        <v>90</v>
      </c>
      <c r="C21" s="176"/>
      <c r="D21" s="177"/>
      <c r="E21" s="178" t="s">
        <v>91</v>
      </c>
      <c r="F21" s="179"/>
      <c r="G21" s="180"/>
      <c r="H21" s="48" t="s">
        <v>85</v>
      </c>
      <c r="I21" s="28"/>
      <c r="J21" s="27">
        <v>25</v>
      </c>
      <c r="K21" s="25">
        <f t="shared" si="1"/>
        <v>0</v>
      </c>
    </row>
    <row r="22" spans="1:11" ht="119.1" hidden="1" customHeight="1">
      <c r="A22" s="34">
        <v>3.5</v>
      </c>
      <c r="B22" s="175" t="s">
        <v>92</v>
      </c>
      <c r="C22" s="176"/>
      <c r="D22" s="177"/>
      <c r="E22" s="178" t="s">
        <v>93</v>
      </c>
      <c r="F22" s="179"/>
      <c r="G22" s="180"/>
      <c r="H22" s="46" t="s">
        <v>63</v>
      </c>
      <c r="I22" s="28"/>
      <c r="J22" s="27">
        <v>50</v>
      </c>
      <c r="K22" s="25">
        <f t="shared" si="1"/>
        <v>0</v>
      </c>
    </row>
    <row r="23" spans="1:11" ht="91.5" hidden="1" customHeight="1">
      <c r="A23" s="34">
        <v>3.6</v>
      </c>
      <c r="B23" s="175" t="s">
        <v>94</v>
      </c>
      <c r="C23" s="176"/>
      <c r="D23" s="177"/>
      <c r="E23" s="178" t="s">
        <v>95</v>
      </c>
      <c r="F23" s="179"/>
      <c r="G23" s="180"/>
      <c r="H23" s="48" t="s">
        <v>85</v>
      </c>
      <c r="I23" s="28"/>
      <c r="J23" s="27">
        <v>25</v>
      </c>
      <c r="K23" s="25">
        <f t="shared" si="1"/>
        <v>0</v>
      </c>
    </row>
    <row r="24" spans="1:11" ht="28.5" hidden="1" customHeight="1">
      <c r="A24" s="16">
        <v>4</v>
      </c>
      <c r="B24" s="262" t="s">
        <v>96</v>
      </c>
      <c r="C24" s="262"/>
      <c r="D24" s="262"/>
      <c r="E24" s="262" t="s">
        <v>97</v>
      </c>
      <c r="F24" s="262"/>
      <c r="G24" s="262"/>
      <c r="H24" s="47"/>
      <c r="I24" s="29"/>
      <c r="J24" s="26"/>
      <c r="K24" s="26"/>
    </row>
    <row r="25" spans="1:11" ht="148.5" hidden="1" customHeight="1">
      <c r="A25" s="77">
        <v>4.0999999999999996</v>
      </c>
      <c r="B25" s="175" t="s">
        <v>98</v>
      </c>
      <c r="C25" s="176"/>
      <c r="D25" s="177"/>
      <c r="E25" s="178" t="s">
        <v>99</v>
      </c>
      <c r="F25" s="179"/>
      <c r="G25" s="180"/>
      <c r="H25" s="46" t="s">
        <v>63</v>
      </c>
      <c r="I25" s="28"/>
      <c r="J25" s="27">
        <v>110</v>
      </c>
      <c r="K25" s="25">
        <f>J25*I25</f>
        <v>0</v>
      </c>
    </row>
    <row r="26" spans="1:11" ht="112.5" hidden="1" customHeight="1">
      <c r="A26" s="14">
        <v>4.2</v>
      </c>
      <c r="B26" s="175" t="s">
        <v>100</v>
      </c>
      <c r="C26" s="176"/>
      <c r="D26" s="177"/>
      <c r="E26" s="178" t="s">
        <v>101</v>
      </c>
      <c r="F26" s="179"/>
      <c r="G26" s="180"/>
      <c r="H26" s="46" t="s">
        <v>63</v>
      </c>
      <c r="I26" s="28"/>
      <c r="J26" s="27">
        <v>90</v>
      </c>
      <c r="K26" s="25">
        <f>J26*I26</f>
        <v>0</v>
      </c>
    </row>
    <row r="27" spans="1:11" ht="89.1" hidden="1" customHeight="1">
      <c r="A27" s="54">
        <v>4.3</v>
      </c>
      <c r="B27" s="175" t="s">
        <v>102</v>
      </c>
      <c r="C27" s="176"/>
      <c r="D27" s="177"/>
      <c r="E27" s="178" t="s">
        <v>103</v>
      </c>
      <c r="F27" s="179"/>
      <c r="G27" s="180"/>
      <c r="H27" s="46" t="s">
        <v>63</v>
      </c>
      <c r="I27" s="28"/>
      <c r="J27" s="27">
        <v>90</v>
      </c>
      <c r="K27" s="25">
        <f>J27*I27</f>
        <v>0</v>
      </c>
    </row>
    <row r="28" spans="1:11" ht="97.5" hidden="1" customHeight="1">
      <c r="A28" s="14">
        <v>4.4000000000000004</v>
      </c>
      <c r="B28" s="175" t="s">
        <v>104</v>
      </c>
      <c r="C28" s="176"/>
      <c r="D28" s="177"/>
      <c r="E28" s="178" t="s">
        <v>105</v>
      </c>
      <c r="F28" s="179"/>
      <c r="G28" s="180"/>
      <c r="H28" s="49" t="s">
        <v>106</v>
      </c>
      <c r="I28" s="28"/>
      <c r="J28" s="27">
        <v>8</v>
      </c>
      <c r="K28" s="25">
        <f>J28*I28</f>
        <v>0</v>
      </c>
    </row>
    <row r="29" spans="1:11" ht="137.25" hidden="1" customHeight="1">
      <c r="A29" s="14">
        <v>4.5</v>
      </c>
      <c r="B29" s="175" t="s">
        <v>107</v>
      </c>
      <c r="C29" s="176"/>
      <c r="D29" s="177"/>
      <c r="E29" s="178" t="s">
        <v>108</v>
      </c>
      <c r="F29" s="179"/>
      <c r="G29" s="180"/>
      <c r="H29" s="49" t="s">
        <v>106</v>
      </c>
      <c r="I29" s="28"/>
      <c r="J29" s="27">
        <v>35</v>
      </c>
      <c r="K29" s="25">
        <f>J29*I29</f>
        <v>0</v>
      </c>
    </row>
    <row r="30" spans="1:11" ht="33" hidden="1" customHeight="1">
      <c r="A30" s="16">
        <v>5</v>
      </c>
      <c r="B30" s="262" t="s">
        <v>109</v>
      </c>
      <c r="C30" s="262"/>
      <c r="D30" s="262"/>
      <c r="E30" s="262" t="s">
        <v>110</v>
      </c>
      <c r="F30" s="262"/>
      <c r="G30" s="262"/>
      <c r="H30" s="47"/>
      <c r="I30" s="30"/>
      <c r="J30" s="26"/>
      <c r="K30" s="26"/>
    </row>
    <row r="31" spans="1:11" ht="167.25" hidden="1" customHeight="1">
      <c r="A31" s="55">
        <v>5.0999999999999996</v>
      </c>
      <c r="B31" s="196" t="s">
        <v>111</v>
      </c>
      <c r="C31" s="196"/>
      <c r="D31" s="196"/>
      <c r="E31" s="197" t="s">
        <v>112</v>
      </c>
      <c r="F31" s="197"/>
      <c r="G31" s="197"/>
      <c r="H31" s="48" t="s">
        <v>72</v>
      </c>
      <c r="I31" s="28"/>
      <c r="J31" s="27">
        <v>10</v>
      </c>
      <c r="K31" s="25">
        <f>J31*I31</f>
        <v>0</v>
      </c>
    </row>
    <row r="32" spans="1:11" ht="135" hidden="1" customHeight="1">
      <c r="A32" s="14">
        <v>5.2</v>
      </c>
      <c r="B32" s="196" t="s">
        <v>113</v>
      </c>
      <c r="C32" s="196"/>
      <c r="D32" s="196"/>
      <c r="E32" s="258" t="s">
        <v>114</v>
      </c>
      <c r="F32" s="258"/>
      <c r="G32" s="258"/>
      <c r="H32" s="48" t="s">
        <v>63</v>
      </c>
      <c r="I32" s="28"/>
      <c r="J32" s="27">
        <v>35</v>
      </c>
      <c r="K32" s="25">
        <f>J32*I32</f>
        <v>0</v>
      </c>
    </row>
    <row r="33" spans="1:11" ht="33" hidden="1" customHeight="1">
      <c r="A33" s="41">
        <v>6</v>
      </c>
      <c r="B33" s="259" t="s">
        <v>115</v>
      </c>
      <c r="C33" s="260"/>
      <c r="D33" s="261"/>
      <c r="E33" s="259" t="s">
        <v>116</v>
      </c>
      <c r="F33" s="260"/>
      <c r="G33" s="261"/>
      <c r="H33" s="50"/>
      <c r="I33" s="30"/>
      <c r="J33" s="26"/>
      <c r="K33" s="26"/>
    </row>
    <row r="34" spans="1:11" ht="112.5" hidden="1" customHeight="1">
      <c r="A34" s="54">
        <v>6.1</v>
      </c>
      <c r="B34" s="175" t="s">
        <v>117</v>
      </c>
      <c r="C34" s="176"/>
      <c r="D34" s="177"/>
      <c r="E34" s="178" t="s">
        <v>118</v>
      </c>
      <c r="F34" s="179"/>
      <c r="G34" s="180"/>
      <c r="H34" s="46" t="s">
        <v>85</v>
      </c>
      <c r="I34" s="28"/>
      <c r="J34" s="27">
        <v>200</v>
      </c>
      <c r="K34" s="25">
        <f>J34*I34</f>
        <v>0</v>
      </c>
    </row>
    <row r="35" spans="1:11" ht="113.25" hidden="1" customHeight="1">
      <c r="A35" s="54">
        <v>6.2</v>
      </c>
      <c r="B35" s="175" t="s">
        <v>119</v>
      </c>
      <c r="C35" s="176"/>
      <c r="D35" s="177"/>
      <c r="E35" s="178" t="s">
        <v>120</v>
      </c>
      <c r="F35" s="179"/>
      <c r="G35" s="180"/>
      <c r="H35" s="48" t="s">
        <v>85</v>
      </c>
      <c r="I35" s="28"/>
      <c r="J35" s="27">
        <v>200</v>
      </c>
      <c r="K35" s="25">
        <f>J35*I35</f>
        <v>0</v>
      </c>
    </row>
    <row r="36" spans="1:11" ht="113.25" hidden="1" customHeight="1">
      <c r="A36" s="12">
        <v>6.3</v>
      </c>
      <c r="B36" s="196" t="s">
        <v>121</v>
      </c>
      <c r="C36" s="196"/>
      <c r="D36" s="196"/>
      <c r="E36" s="197" t="s">
        <v>122</v>
      </c>
      <c r="F36" s="197"/>
      <c r="G36" s="197"/>
      <c r="H36" s="48" t="s">
        <v>85</v>
      </c>
      <c r="I36" s="28"/>
      <c r="J36" s="27">
        <v>250</v>
      </c>
      <c r="K36" s="25">
        <f t="shared" ref="K36:K54" si="2">J36*I36</f>
        <v>0</v>
      </c>
    </row>
    <row r="37" spans="1:11" ht="113.25" hidden="1" customHeight="1">
      <c r="A37" s="12">
        <v>6.4</v>
      </c>
      <c r="B37" s="196" t="s">
        <v>123</v>
      </c>
      <c r="C37" s="196"/>
      <c r="D37" s="196"/>
      <c r="E37" s="197" t="s">
        <v>124</v>
      </c>
      <c r="F37" s="197"/>
      <c r="G37" s="197"/>
      <c r="H37" s="48" t="s">
        <v>85</v>
      </c>
      <c r="I37" s="28"/>
      <c r="J37" s="27">
        <v>210</v>
      </c>
      <c r="K37" s="25">
        <f t="shared" si="2"/>
        <v>0</v>
      </c>
    </row>
    <row r="38" spans="1:11" ht="113.25" hidden="1" customHeight="1">
      <c r="A38" s="54">
        <v>6.5</v>
      </c>
      <c r="B38" s="196" t="s">
        <v>125</v>
      </c>
      <c r="C38" s="196"/>
      <c r="D38" s="196"/>
      <c r="E38" s="197" t="s">
        <v>126</v>
      </c>
      <c r="F38" s="197"/>
      <c r="G38" s="197"/>
      <c r="H38" s="48" t="s">
        <v>72</v>
      </c>
      <c r="I38" s="28"/>
      <c r="J38" s="27">
        <v>15</v>
      </c>
      <c r="K38" s="25">
        <f t="shared" si="2"/>
        <v>0</v>
      </c>
    </row>
    <row r="39" spans="1:11" ht="87.75" hidden="1" customHeight="1">
      <c r="A39" s="54">
        <v>6.6</v>
      </c>
      <c r="B39" s="196" t="s">
        <v>127</v>
      </c>
      <c r="C39" s="196"/>
      <c r="D39" s="196"/>
      <c r="E39" s="197" t="s">
        <v>128</v>
      </c>
      <c r="F39" s="197"/>
      <c r="G39" s="197"/>
      <c r="H39" s="48" t="s">
        <v>85</v>
      </c>
      <c r="I39" s="28"/>
      <c r="J39" s="27">
        <v>30</v>
      </c>
      <c r="K39" s="25">
        <f t="shared" si="2"/>
        <v>0</v>
      </c>
    </row>
    <row r="40" spans="1:11" ht="113.25" hidden="1" customHeight="1">
      <c r="A40" s="12">
        <v>6.7</v>
      </c>
      <c r="B40" s="196" t="s">
        <v>129</v>
      </c>
      <c r="C40" s="196"/>
      <c r="D40" s="196"/>
      <c r="E40" s="197" t="s">
        <v>130</v>
      </c>
      <c r="F40" s="197"/>
      <c r="G40" s="197"/>
      <c r="H40" s="48" t="s">
        <v>72</v>
      </c>
      <c r="I40" s="28"/>
      <c r="J40" s="27">
        <v>20</v>
      </c>
      <c r="K40" s="25">
        <f t="shared" si="2"/>
        <v>0</v>
      </c>
    </row>
    <row r="41" spans="1:11" ht="137.1" hidden="1" customHeight="1">
      <c r="A41" s="12">
        <v>6.8</v>
      </c>
      <c r="B41" s="196" t="s">
        <v>131</v>
      </c>
      <c r="C41" s="196"/>
      <c r="D41" s="196"/>
      <c r="E41" s="197" t="s">
        <v>132</v>
      </c>
      <c r="F41" s="197"/>
      <c r="G41" s="197"/>
      <c r="H41" s="48" t="s">
        <v>85</v>
      </c>
      <c r="I41" s="28"/>
      <c r="J41" s="27">
        <v>175</v>
      </c>
      <c r="K41" s="25">
        <f t="shared" si="2"/>
        <v>0</v>
      </c>
    </row>
    <row r="42" spans="1:11" ht="72" hidden="1" customHeight="1">
      <c r="A42" s="12">
        <v>6.9</v>
      </c>
      <c r="B42" s="196" t="s">
        <v>133</v>
      </c>
      <c r="C42" s="196"/>
      <c r="D42" s="196"/>
      <c r="E42" s="197" t="s">
        <v>134</v>
      </c>
      <c r="F42" s="197"/>
      <c r="G42" s="197"/>
      <c r="H42" s="48" t="s">
        <v>85</v>
      </c>
      <c r="I42" s="28"/>
      <c r="J42" s="27">
        <v>35</v>
      </c>
      <c r="K42" s="25">
        <f t="shared" si="2"/>
        <v>0</v>
      </c>
    </row>
    <row r="43" spans="1:11" ht="75" hidden="1" customHeight="1">
      <c r="A43" s="57">
        <v>6.1</v>
      </c>
      <c r="B43" s="196" t="s">
        <v>135</v>
      </c>
      <c r="C43" s="196"/>
      <c r="D43" s="196"/>
      <c r="E43" s="197" t="s">
        <v>136</v>
      </c>
      <c r="F43" s="197"/>
      <c r="G43" s="197"/>
      <c r="H43" s="48" t="s">
        <v>85</v>
      </c>
      <c r="I43" s="28"/>
      <c r="J43" s="27">
        <v>20</v>
      </c>
      <c r="K43" s="25">
        <f t="shared" si="2"/>
        <v>0</v>
      </c>
    </row>
    <row r="44" spans="1:11" ht="57.75" hidden="1" customHeight="1">
      <c r="A44" s="40">
        <v>6.11</v>
      </c>
      <c r="B44" s="196" t="s">
        <v>137</v>
      </c>
      <c r="C44" s="196"/>
      <c r="D44" s="196"/>
      <c r="E44" s="197" t="s">
        <v>138</v>
      </c>
      <c r="F44" s="197"/>
      <c r="G44" s="197"/>
      <c r="H44" s="48" t="s">
        <v>85</v>
      </c>
      <c r="I44" s="28"/>
      <c r="J44" s="27">
        <v>120</v>
      </c>
      <c r="K44" s="25">
        <f t="shared" si="2"/>
        <v>0</v>
      </c>
    </row>
    <row r="45" spans="1:11" ht="111" hidden="1" customHeight="1">
      <c r="A45" s="57">
        <v>6.12</v>
      </c>
      <c r="B45" s="196" t="s">
        <v>139</v>
      </c>
      <c r="C45" s="196"/>
      <c r="D45" s="196"/>
      <c r="E45" s="197" t="s">
        <v>140</v>
      </c>
      <c r="F45" s="197"/>
      <c r="G45" s="197"/>
      <c r="H45" s="48" t="s">
        <v>85</v>
      </c>
      <c r="I45" s="28"/>
      <c r="J45" s="27">
        <v>90</v>
      </c>
      <c r="K45" s="25">
        <f t="shared" si="2"/>
        <v>0</v>
      </c>
    </row>
    <row r="46" spans="1:11" ht="106.35" hidden="1" customHeight="1">
      <c r="A46" s="57">
        <v>6.13</v>
      </c>
      <c r="B46" s="196" t="s">
        <v>141</v>
      </c>
      <c r="C46" s="196"/>
      <c r="D46" s="196"/>
      <c r="E46" s="197" t="s">
        <v>142</v>
      </c>
      <c r="F46" s="197"/>
      <c r="G46" s="197"/>
      <c r="H46" s="48" t="s">
        <v>85</v>
      </c>
      <c r="I46" s="28"/>
      <c r="J46" s="27">
        <v>90</v>
      </c>
      <c r="K46" s="25">
        <f t="shared" si="2"/>
        <v>0</v>
      </c>
    </row>
    <row r="47" spans="1:11" ht="97.35" hidden="1" customHeight="1">
      <c r="A47" s="40">
        <v>6.14</v>
      </c>
      <c r="B47" s="196" t="s">
        <v>143</v>
      </c>
      <c r="C47" s="196"/>
      <c r="D47" s="196"/>
      <c r="E47" s="212" t="s">
        <v>144</v>
      </c>
      <c r="F47" s="212"/>
      <c r="G47" s="212"/>
      <c r="H47" s="48" t="s">
        <v>85</v>
      </c>
      <c r="I47" s="28"/>
      <c r="J47" s="27">
        <v>220</v>
      </c>
      <c r="K47" s="25">
        <f t="shared" si="2"/>
        <v>0</v>
      </c>
    </row>
    <row r="48" spans="1:11" ht="113.45" hidden="1" customHeight="1">
      <c r="A48" s="57">
        <v>6.15</v>
      </c>
      <c r="B48" s="196" t="s">
        <v>145</v>
      </c>
      <c r="C48" s="196"/>
      <c r="D48" s="196"/>
      <c r="E48" s="197" t="s">
        <v>146</v>
      </c>
      <c r="F48" s="197"/>
      <c r="G48" s="197"/>
      <c r="H48" s="48" t="s">
        <v>85</v>
      </c>
      <c r="I48" s="28"/>
      <c r="J48" s="27">
        <v>120</v>
      </c>
      <c r="K48" s="25">
        <f t="shared" si="2"/>
        <v>0</v>
      </c>
    </row>
    <row r="49" spans="1:11" ht="97.5" hidden="1" customHeight="1">
      <c r="A49" s="40">
        <v>6.16</v>
      </c>
      <c r="B49" s="196" t="s">
        <v>147</v>
      </c>
      <c r="C49" s="196"/>
      <c r="D49" s="196"/>
      <c r="E49" s="212" t="s">
        <v>148</v>
      </c>
      <c r="F49" s="212"/>
      <c r="G49" s="212"/>
      <c r="H49" s="48" t="s">
        <v>85</v>
      </c>
      <c r="I49" s="28"/>
      <c r="J49" s="27">
        <v>175</v>
      </c>
      <c r="K49" s="25">
        <f t="shared" si="2"/>
        <v>0</v>
      </c>
    </row>
    <row r="50" spans="1:11" ht="110.1" hidden="1" customHeight="1">
      <c r="A50" s="40">
        <v>6.17</v>
      </c>
      <c r="B50" s="196" t="s">
        <v>149</v>
      </c>
      <c r="C50" s="196"/>
      <c r="D50" s="196"/>
      <c r="E50" s="197" t="s">
        <v>150</v>
      </c>
      <c r="F50" s="197"/>
      <c r="G50" s="197"/>
      <c r="H50" s="48" t="s">
        <v>85</v>
      </c>
      <c r="I50" s="28"/>
      <c r="J50" s="27">
        <v>185</v>
      </c>
      <c r="K50" s="25">
        <f t="shared" si="2"/>
        <v>0</v>
      </c>
    </row>
    <row r="51" spans="1:11" ht="138.6" hidden="1" customHeight="1">
      <c r="A51" s="40">
        <v>6.1800000000000104</v>
      </c>
      <c r="B51" s="196" t="s">
        <v>151</v>
      </c>
      <c r="C51" s="196"/>
      <c r="D51" s="196"/>
      <c r="E51" s="197" t="s">
        <v>152</v>
      </c>
      <c r="F51" s="197"/>
      <c r="G51" s="197"/>
      <c r="H51" s="48" t="s">
        <v>153</v>
      </c>
      <c r="I51" s="28"/>
      <c r="J51" s="27">
        <v>120</v>
      </c>
      <c r="K51" s="25">
        <f t="shared" si="2"/>
        <v>0</v>
      </c>
    </row>
    <row r="52" spans="1:11" ht="31.5" hidden="1" customHeight="1">
      <c r="A52" s="31">
        <v>7</v>
      </c>
      <c r="B52" s="248" t="s">
        <v>154</v>
      </c>
      <c r="C52" s="249"/>
      <c r="D52" s="250"/>
      <c r="E52" s="251" t="s">
        <v>155</v>
      </c>
      <c r="F52" s="251"/>
      <c r="G52" s="251"/>
      <c r="H52" s="51"/>
      <c r="I52" s="32"/>
      <c r="J52" s="32"/>
      <c r="K52" s="33"/>
    </row>
    <row r="53" spans="1:11" ht="113.25" hidden="1" customHeight="1">
      <c r="A53" s="14">
        <v>7.1</v>
      </c>
      <c r="B53" s="196" t="s">
        <v>156</v>
      </c>
      <c r="C53" s="196"/>
      <c r="D53" s="196"/>
      <c r="E53" s="197" t="s">
        <v>157</v>
      </c>
      <c r="F53" s="197"/>
      <c r="G53" s="197"/>
      <c r="H53" s="48"/>
      <c r="I53" s="28"/>
      <c r="J53" s="27">
        <v>25</v>
      </c>
      <c r="K53" s="25">
        <f t="shared" si="2"/>
        <v>0</v>
      </c>
    </row>
    <row r="54" spans="1:11" ht="113.25" hidden="1" customHeight="1">
      <c r="A54" s="14">
        <v>7.2</v>
      </c>
      <c r="B54" s="196" t="s">
        <v>158</v>
      </c>
      <c r="C54" s="196"/>
      <c r="D54" s="196"/>
      <c r="E54" s="212" t="s">
        <v>159</v>
      </c>
      <c r="F54" s="212"/>
      <c r="G54" s="212"/>
      <c r="H54" s="48"/>
      <c r="I54" s="28"/>
      <c r="J54" s="27">
        <v>25</v>
      </c>
      <c r="K54" s="25">
        <f t="shared" si="2"/>
        <v>0</v>
      </c>
    </row>
    <row r="55" spans="1:11" ht="31.5" hidden="1" customHeight="1" thickBot="1">
      <c r="A55" s="31">
        <v>8</v>
      </c>
      <c r="B55" s="248" t="s">
        <v>160</v>
      </c>
      <c r="C55" s="249"/>
      <c r="D55" s="250"/>
      <c r="E55" s="251" t="s">
        <v>161</v>
      </c>
      <c r="F55" s="251"/>
      <c r="G55" s="251"/>
      <c r="H55" s="51"/>
      <c r="I55" s="32"/>
      <c r="J55" s="32"/>
      <c r="K55" s="33"/>
    </row>
    <row r="56" spans="1:11" ht="127.5" hidden="1" customHeight="1" thickBot="1">
      <c r="A56" s="56">
        <v>8.1</v>
      </c>
      <c r="B56" s="252" t="s">
        <v>162</v>
      </c>
      <c r="C56" s="253"/>
      <c r="D56" s="254"/>
      <c r="E56" s="255" t="s">
        <v>163</v>
      </c>
      <c r="F56" s="256"/>
      <c r="G56" s="257"/>
      <c r="H56" s="52" t="s">
        <v>85</v>
      </c>
      <c r="I56" s="43"/>
      <c r="J56" s="44">
        <v>50</v>
      </c>
      <c r="K56" s="45">
        <f t="shared" ref="K56:K67" si="3">I56*J56</f>
        <v>0</v>
      </c>
    </row>
    <row r="57" spans="1:11" ht="124.5" hidden="1" customHeight="1" thickBot="1">
      <c r="A57" s="55">
        <v>8.1999999999999993</v>
      </c>
      <c r="B57" s="220" t="s">
        <v>164</v>
      </c>
      <c r="C57" s="220"/>
      <c r="D57" s="220"/>
      <c r="E57" s="221" t="s">
        <v>165</v>
      </c>
      <c r="F57" s="221"/>
      <c r="G57" s="221"/>
      <c r="H57" s="48" t="s">
        <v>85</v>
      </c>
      <c r="I57" s="43"/>
      <c r="J57" s="44">
        <v>10</v>
      </c>
      <c r="K57" s="45">
        <f t="shared" si="3"/>
        <v>0</v>
      </c>
    </row>
    <row r="58" spans="1:11" ht="120" hidden="1" customHeight="1">
      <c r="A58" s="56">
        <v>8.3000000000000007</v>
      </c>
      <c r="B58" s="224" t="s">
        <v>164</v>
      </c>
      <c r="C58" s="224"/>
      <c r="D58" s="224"/>
      <c r="E58" s="225" t="s">
        <v>166</v>
      </c>
      <c r="F58" s="225"/>
      <c r="G58" s="225"/>
      <c r="H58" s="49" t="s">
        <v>85</v>
      </c>
      <c r="I58" s="43"/>
      <c r="J58" s="44">
        <v>10</v>
      </c>
      <c r="K58" s="45">
        <f t="shared" si="3"/>
        <v>0</v>
      </c>
    </row>
    <row r="59" spans="1:11" ht="150" hidden="1" customHeight="1" thickBot="1">
      <c r="A59" s="14">
        <v>8.4</v>
      </c>
      <c r="B59" s="220" t="s">
        <v>167</v>
      </c>
      <c r="C59" s="220"/>
      <c r="D59" s="220"/>
      <c r="E59" s="221" t="s">
        <v>168</v>
      </c>
      <c r="F59" s="221"/>
      <c r="G59" s="221"/>
      <c r="H59" s="48" t="s">
        <v>85</v>
      </c>
      <c r="I59" s="28"/>
      <c r="J59" s="27">
        <v>30</v>
      </c>
      <c r="K59" s="45">
        <f t="shared" si="3"/>
        <v>0</v>
      </c>
    </row>
    <row r="60" spans="1:11" ht="148.5" hidden="1" customHeight="1">
      <c r="A60" s="42">
        <v>8.5</v>
      </c>
      <c r="B60" s="220" t="s">
        <v>169</v>
      </c>
      <c r="C60" s="220"/>
      <c r="D60" s="220"/>
      <c r="E60" s="221" t="s">
        <v>170</v>
      </c>
      <c r="F60" s="221"/>
      <c r="G60" s="221"/>
      <c r="H60" s="48" t="s">
        <v>85</v>
      </c>
      <c r="I60" s="28"/>
      <c r="J60" s="27">
        <v>45</v>
      </c>
      <c r="K60" s="25">
        <f t="shared" si="3"/>
        <v>0</v>
      </c>
    </row>
    <row r="61" spans="1:11" ht="172.5" hidden="1" customHeight="1" thickBot="1">
      <c r="A61" s="14">
        <v>8.6</v>
      </c>
      <c r="B61" s="220" t="s">
        <v>171</v>
      </c>
      <c r="C61" s="220"/>
      <c r="D61" s="220"/>
      <c r="E61" s="221" t="s">
        <v>172</v>
      </c>
      <c r="F61" s="221"/>
      <c r="G61" s="221"/>
      <c r="H61" s="48" t="s">
        <v>85</v>
      </c>
      <c r="I61" s="28"/>
      <c r="J61" s="27">
        <v>60</v>
      </c>
      <c r="K61" s="25">
        <f t="shared" si="3"/>
        <v>0</v>
      </c>
    </row>
    <row r="62" spans="1:11" ht="150" hidden="1" customHeight="1">
      <c r="A62" s="42">
        <v>8.6999999999999993</v>
      </c>
      <c r="B62" s="220" t="s">
        <v>173</v>
      </c>
      <c r="C62" s="220"/>
      <c r="D62" s="220"/>
      <c r="E62" s="221" t="s">
        <v>174</v>
      </c>
      <c r="F62" s="221"/>
      <c r="G62" s="221"/>
      <c r="H62" s="48" t="s">
        <v>85</v>
      </c>
      <c r="I62" s="28"/>
      <c r="J62" s="27">
        <v>50</v>
      </c>
      <c r="K62" s="25">
        <f t="shared" si="3"/>
        <v>0</v>
      </c>
    </row>
    <row r="63" spans="1:11" ht="195.75" hidden="1" customHeight="1" thickBot="1">
      <c r="A63" s="14">
        <v>8.8000000000000007</v>
      </c>
      <c r="B63" s="220" t="s">
        <v>175</v>
      </c>
      <c r="C63" s="220"/>
      <c r="D63" s="220"/>
      <c r="E63" s="221" t="s">
        <v>176</v>
      </c>
      <c r="F63" s="221"/>
      <c r="G63" s="221"/>
      <c r="H63" s="48" t="s">
        <v>85</v>
      </c>
      <c r="I63" s="28"/>
      <c r="J63" s="27">
        <v>75</v>
      </c>
      <c r="K63" s="25">
        <f t="shared" si="3"/>
        <v>0</v>
      </c>
    </row>
    <row r="64" spans="1:11" ht="150" hidden="1" customHeight="1">
      <c r="A64" s="56">
        <v>8.9</v>
      </c>
      <c r="B64" s="220" t="s">
        <v>177</v>
      </c>
      <c r="C64" s="220"/>
      <c r="D64" s="220"/>
      <c r="E64" s="221" t="s">
        <v>178</v>
      </c>
      <c r="F64" s="221"/>
      <c r="G64" s="221"/>
      <c r="H64" s="48" t="s">
        <v>72</v>
      </c>
      <c r="I64" s="28"/>
      <c r="J64" s="27">
        <v>5</v>
      </c>
      <c r="K64" s="25">
        <f t="shared" si="3"/>
        <v>0</v>
      </c>
    </row>
    <row r="65" spans="1:11" ht="129" hidden="1" customHeight="1">
      <c r="A65" s="40">
        <v>8.1</v>
      </c>
      <c r="B65" s="220" t="s">
        <v>179</v>
      </c>
      <c r="C65" s="220"/>
      <c r="D65" s="220"/>
      <c r="E65" s="221" t="s">
        <v>180</v>
      </c>
      <c r="F65" s="221"/>
      <c r="G65" s="221"/>
      <c r="H65" s="48" t="s">
        <v>72</v>
      </c>
      <c r="I65" s="28"/>
      <c r="J65" s="27">
        <v>4</v>
      </c>
      <c r="K65" s="25">
        <f t="shared" si="3"/>
        <v>0</v>
      </c>
    </row>
    <row r="66" spans="1:11" ht="121.5" hidden="1" customHeight="1">
      <c r="A66" s="40">
        <v>8.11</v>
      </c>
      <c r="B66" s="220" t="s">
        <v>181</v>
      </c>
      <c r="C66" s="220"/>
      <c r="D66" s="220"/>
      <c r="E66" s="221" t="s">
        <v>182</v>
      </c>
      <c r="F66" s="221"/>
      <c r="G66" s="221"/>
      <c r="H66" s="48" t="s">
        <v>72</v>
      </c>
      <c r="I66" s="28"/>
      <c r="J66" s="27">
        <v>6</v>
      </c>
      <c r="K66" s="25">
        <f t="shared" si="3"/>
        <v>0</v>
      </c>
    </row>
    <row r="67" spans="1:11" ht="121.5" hidden="1" customHeight="1">
      <c r="A67" s="40">
        <v>8.1199999999999992</v>
      </c>
      <c r="B67" s="220" t="s">
        <v>183</v>
      </c>
      <c r="C67" s="220"/>
      <c r="D67" s="220"/>
      <c r="E67" s="221" t="s">
        <v>184</v>
      </c>
      <c r="F67" s="221"/>
      <c r="G67" s="221"/>
      <c r="H67" s="48" t="s">
        <v>72</v>
      </c>
      <c r="I67" s="28"/>
      <c r="J67" s="27">
        <v>8</v>
      </c>
      <c r="K67" s="25">
        <f t="shared" si="3"/>
        <v>0</v>
      </c>
    </row>
    <row r="68" spans="1:11" ht="16.5" thickBot="1">
      <c r="A68" s="222"/>
      <c r="B68" s="223"/>
      <c r="C68" s="223"/>
      <c r="D68" s="223"/>
      <c r="E68" s="223"/>
      <c r="F68" s="223"/>
      <c r="G68" s="223"/>
      <c r="H68" s="223"/>
      <c r="I68" s="223"/>
      <c r="J68" s="223"/>
      <c r="K68" s="223"/>
    </row>
    <row r="69" spans="1:11" ht="28.5" customHeight="1" thickBot="1">
      <c r="A69" s="17" t="s">
        <v>185</v>
      </c>
      <c r="B69" s="6"/>
      <c r="C69" s="6"/>
      <c r="D69" s="6"/>
      <c r="E69" s="6"/>
      <c r="F69" s="6"/>
      <c r="G69" s="6"/>
      <c r="H69" s="75"/>
      <c r="I69" s="75"/>
      <c r="J69" s="75"/>
      <c r="K69" s="75">
        <f>SUM(K8:K67)</f>
        <v>1376.4230000000002</v>
      </c>
    </row>
  </sheetData>
  <mergeCells count="135">
    <mergeCell ref="B66:D66"/>
    <mergeCell ref="E66:G66"/>
    <mergeCell ref="B67:D67"/>
    <mergeCell ref="E67:G67"/>
    <mergeCell ref="A68:K68"/>
    <mergeCell ref="B63:D63"/>
    <mergeCell ref="E63:G63"/>
    <mergeCell ref="B64:D64"/>
    <mergeCell ref="E64:G64"/>
    <mergeCell ref="B65:D65"/>
    <mergeCell ref="E65:G65"/>
    <mergeCell ref="B60:D60"/>
    <mergeCell ref="E60:G60"/>
    <mergeCell ref="B61:D61"/>
    <mergeCell ref="E61:G61"/>
    <mergeCell ref="B62:D62"/>
    <mergeCell ref="E62:G62"/>
    <mergeCell ref="B57:D57"/>
    <mergeCell ref="E57:G57"/>
    <mergeCell ref="B58:D58"/>
    <mergeCell ref="E58:G58"/>
    <mergeCell ref="B59:D59"/>
    <mergeCell ref="E59:G59"/>
    <mergeCell ref="B54:D54"/>
    <mergeCell ref="E54:G54"/>
    <mergeCell ref="B55:D55"/>
    <mergeCell ref="E55:G55"/>
    <mergeCell ref="B56:D56"/>
    <mergeCell ref="E56:G56"/>
    <mergeCell ref="B51:D51"/>
    <mergeCell ref="E51:G51"/>
    <mergeCell ref="B52:D52"/>
    <mergeCell ref="E52:G52"/>
    <mergeCell ref="B53:D53"/>
    <mergeCell ref="E53:G53"/>
    <mergeCell ref="B48:D48"/>
    <mergeCell ref="E48:G48"/>
    <mergeCell ref="B49:D49"/>
    <mergeCell ref="E49:G49"/>
    <mergeCell ref="B50:D50"/>
    <mergeCell ref="E50:G50"/>
    <mergeCell ref="B45:D45"/>
    <mergeCell ref="E45:G45"/>
    <mergeCell ref="B46:D46"/>
    <mergeCell ref="E46:G46"/>
    <mergeCell ref="B47:D47"/>
    <mergeCell ref="E47:G47"/>
    <mergeCell ref="B42:D42"/>
    <mergeCell ref="E42:G42"/>
    <mergeCell ref="B43:D43"/>
    <mergeCell ref="E43:G43"/>
    <mergeCell ref="B44:D44"/>
    <mergeCell ref="E44:G44"/>
    <mergeCell ref="B39:D39"/>
    <mergeCell ref="E39:G39"/>
    <mergeCell ref="B40:D40"/>
    <mergeCell ref="E40:G40"/>
    <mergeCell ref="B41:D41"/>
    <mergeCell ref="E41:G41"/>
    <mergeCell ref="B36:D36"/>
    <mergeCell ref="E36:G36"/>
    <mergeCell ref="B37:D37"/>
    <mergeCell ref="E37:G37"/>
    <mergeCell ref="B38:D38"/>
    <mergeCell ref="E38:G38"/>
    <mergeCell ref="B33:D33"/>
    <mergeCell ref="E33:G33"/>
    <mergeCell ref="B34:D34"/>
    <mergeCell ref="E34:G34"/>
    <mergeCell ref="B35:D35"/>
    <mergeCell ref="E35:G35"/>
    <mergeCell ref="B30:D30"/>
    <mergeCell ref="E30:G30"/>
    <mergeCell ref="B31:D31"/>
    <mergeCell ref="E31:G31"/>
    <mergeCell ref="B32:D32"/>
    <mergeCell ref="E32:G32"/>
    <mergeCell ref="B27:D27"/>
    <mergeCell ref="E27:G27"/>
    <mergeCell ref="B28:D28"/>
    <mergeCell ref="E28:G28"/>
    <mergeCell ref="B29:D29"/>
    <mergeCell ref="E29:G29"/>
    <mergeCell ref="B24:D24"/>
    <mergeCell ref="E24:G24"/>
    <mergeCell ref="B25:D25"/>
    <mergeCell ref="E25:G25"/>
    <mergeCell ref="B26:D26"/>
    <mergeCell ref="E26:G26"/>
    <mergeCell ref="B21:D21"/>
    <mergeCell ref="E21:G21"/>
    <mergeCell ref="B22:D22"/>
    <mergeCell ref="E22:G22"/>
    <mergeCell ref="B23:D23"/>
    <mergeCell ref="E23:G23"/>
    <mergeCell ref="B18:D18"/>
    <mergeCell ref="E18:G18"/>
    <mergeCell ref="B19:D19"/>
    <mergeCell ref="E19:G19"/>
    <mergeCell ref="B20:D20"/>
    <mergeCell ref="E20:G20"/>
    <mergeCell ref="B16:D16"/>
    <mergeCell ref="E16:G16"/>
    <mergeCell ref="B17:D17"/>
    <mergeCell ref="E17:G17"/>
    <mergeCell ref="B13:D13"/>
    <mergeCell ref="E13:G13"/>
    <mergeCell ref="B14:D14"/>
    <mergeCell ref="E14:G14"/>
    <mergeCell ref="B15:D15"/>
    <mergeCell ref="E15:G15"/>
    <mergeCell ref="B10:D10"/>
    <mergeCell ref="E10:G10"/>
    <mergeCell ref="B11:D11"/>
    <mergeCell ref="E11:G11"/>
    <mergeCell ref="B12:D12"/>
    <mergeCell ref="E12:G12"/>
    <mergeCell ref="B7:D7"/>
    <mergeCell ref="E7:G7"/>
    <mergeCell ref="B8:D8"/>
    <mergeCell ref="E8:G8"/>
    <mergeCell ref="B9:D9"/>
    <mergeCell ref="E9:G9"/>
    <mergeCell ref="A4:B4"/>
    <mergeCell ref="C4:D4"/>
    <mergeCell ref="F4:G4"/>
    <mergeCell ref="I4:K4"/>
    <mergeCell ref="B6:D6"/>
    <mergeCell ref="E6:G6"/>
    <mergeCell ref="A1:K1"/>
    <mergeCell ref="A2:K2"/>
    <mergeCell ref="A3:B3"/>
    <mergeCell ref="C3:D3"/>
    <mergeCell ref="F3:G3"/>
    <mergeCell ref="I3:K3"/>
  </mergeCells>
  <printOptions horizontalCentered="1" verticalCentered="1"/>
  <pageMargins left="0" right="0" top="0" bottom="0" header="0" footer="0"/>
  <pageSetup scale="7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2"/>
  <dimension ref="A1:K69"/>
  <sheetViews>
    <sheetView view="pageBreakPreview" topLeftCell="A24" zoomScale="80" zoomScaleNormal="50" zoomScaleSheetLayoutView="80" workbookViewId="0">
      <selection activeCell="E8" sqref="E8:G8"/>
    </sheetView>
  </sheetViews>
  <sheetFormatPr defaultRowHeight="21"/>
  <cols>
    <col min="1" max="1" width="6.42578125" style="18" customWidth="1"/>
    <col min="2" max="2" width="18.85546875" style="1" customWidth="1"/>
    <col min="3" max="3" width="11.85546875" style="1" customWidth="1"/>
    <col min="4" max="4" width="21.5703125" style="1" customWidth="1"/>
    <col min="5" max="5" width="19.42578125" style="1" customWidth="1"/>
    <col min="6" max="6" width="12.85546875" style="1" customWidth="1"/>
    <col min="7" max="7" width="10.5703125" style="1" customWidth="1"/>
    <col min="8" max="8" width="12" style="7" customWidth="1"/>
    <col min="9" max="9" width="10.85546875" style="1" customWidth="1"/>
    <col min="10" max="10" width="10.42578125" style="1" customWidth="1"/>
    <col min="11" max="11" width="13.42578125" style="1" customWidth="1"/>
  </cols>
  <sheetData>
    <row r="1" spans="1:11" ht="79.5" customHeight="1">
      <c r="A1" s="165" t="s">
        <v>0</v>
      </c>
      <c r="B1" s="165"/>
      <c r="C1" s="165"/>
      <c r="D1" s="165"/>
      <c r="E1" s="165"/>
      <c r="F1" s="165"/>
      <c r="G1" s="165"/>
      <c r="H1" s="165"/>
      <c r="I1" s="165"/>
      <c r="J1" s="165"/>
      <c r="K1" s="165"/>
    </row>
    <row r="2" spans="1:11" ht="33.75" customHeight="1">
      <c r="A2" s="166" t="s">
        <v>41</v>
      </c>
      <c r="B2" s="166"/>
      <c r="C2" s="166"/>
      <c r="D2" s="166"/>
      <c r="E2" s="166"/>
      <c r="F2" s="166"/>
      <c r="G2" s="166"/>
      <c r="H2" s="166"/>
      <c r="I2" s="166"/>
      <c r="J2" s="166"/>
      <c r="K2" s="166"/>
    </row>
    <row r="3" spans="1:11" ht="34.5" customHeight="1">
      <c r="A3" s="264" t="s">
        <v>213</v>
      </c>
      <c r="B3" s="265"/>
      <c r="C3" s="266" t="s">
        <v>18</v>
      </c>
      <c r="D3" s="267"/>
      <c r="E3" s="37" t="s">
        <v>44</v>
      </c>
      <c r="F3" s="271" t="s">
        <v>45</v>
      </c>
      <c r="G3" s="272"/>
      <c r="H3" s="35" t="s">
        <v>46</v>
      </c>
      <c r="I3" s="266" t="s">
        <v>47</v>
      </c>
      <c r="J3" s="270"/>
      <c r="K3" s="267"/>
    </row>
    <row r="4" spans="1:11" ht="39.75" customHeight="1">
      <c r="A4" s="264" t="s">
        <v>215</v>
      </c>
      <c r="B4" s="265"/>
      <c r="C4" s="266">
        <v>140</v>
      </c>
      <c r="D4" s="267"/>
      <c r="E4" s="38" t="s">
        <v>49</v>
      </c>
      <c r="F4" s="268" t="s">
        <v>50</v>
      </c>
      <c r="G4" s="269"/>
      <c r="H4" s="36" t="s">
        <v>216</v>
      </c>
      <c r="I4" s="266">
        <v>7</v>
      </c>
      <c r="J4" s="270"/>
      <c r="K4" s="267"/>
    </row>
    <row r="5" spans="1:11" ht="23.25">
      <c r="A5" s="10"/>
      <c r="B5" s="4"/>
      <c r="C5" s="4"/>
      <c r="D5" s="4"/>
      <c r="E5" s="4"/>
      <c r="F5"/>
      <c r="G5"/>
      <c r="H5" s="8"/>
      <c r="I5" s="5"/>
      <c r="J5" s="2"/>
    </row>
    <row r="6" spans="1:11" ht="31.5" customHeight="1">
      <c r="A6" s="11" t="s">
        <v>52</v>
      </c>
      <c r="B6" s="161" t="s">
        <v>53</v>
      </c>
      <c r="C6" s="162"/>
      <c r="D6" s="163"/>
      <c r="E6" s="164" t="s">
        <v>54</v>
      </c>
      <c r="F6" s="164"/>
      <c r="G6" s="164"/>
      <c r="H6" s="24" t="s">
        <v>55</v>
      </c>
      <c r="I6" s="24" t="s">
        <v>56</v>
      </c>
      <c r="J6" s="24" t="s">
        <v>57</v>
      </c>
      <c r="K6" s="24" t="s">
        <v>58</v>
      </c>
    </row>
    <row r="7" spans="1:11" ht="30" customHeight="1">
      <c r="A7" s="13">
        <v>1</v>
      </c>
      <c r="B7" s="174" t="s">
        <v>59</v>
      </c>
      <c r="C7" s="174"/>
      <c r="D7" s="174"/>
      <c r="E7" s="174" t="s">
        <v>60</v>
      </c>
      <c r="F7" s="174"/>
      <c r="G7" s="174"/>
      <c r="H7" s="9"/>
      <c r="I7" s="3"/>
      <c r="J7" s="3"/>
      <c r="K7" s="3"/>
    </row>
    <row r="8" spans="1:11" ht="116.25" customHeight="1">
      <c r="A8" s="12">
        <v>1.1000000000000001</v>
      </c>
      <c r="B8" s="175" t="s">
        <v>61</v>
      </c>
      <c r="C8" s="176"/>
      <c r="D8" s="177"/>
      <c r="E8" s="178" t="s">
        <v>62</v>
      </c>
      <c r="F8" s="179"/>
      <c r="G8" s="180"/>
      <c r="H8" s="46" t="s">
        <v>63</v>
      </c>
      <c r="I8" s="28">
        <f>0.6*0.6</f>
        <v>0.36</v>
      </c>
      <c r="J8" s="27">
        <v>15</v>
      </c>
      <c r="K8" s="25">
        <f>J8*I8</f>
        <v>5.3999999999999995</v>
      </c>
    </row>
    <row r="9" spans="1:11" ht="126.75" hidden="1" customHeight="1">
      <c r="A9" s="12">
        <v>1.2</v>
      </c>
      <c r="B9" s="196" t="s">
        <v>64</v>
      </c>
      <c r="C9" s="196"/>
      <c r="D9" s="196"/>
      <c r="E9" s="197" t="s">
        <v>65</v>
      </c>
      <c r="F9" s="197"/>
      <c r="G9" s="197"/>
      <c r="H9" s="46" t="s">
        <v>63</v>
      </c>
      <c r="I9" s="28"/>
      <c r="J9" s="27">
        <v>15</v>
      </c>
      <c r="K9" s="25">
        <f>J9*I9</f>
        <v>0</v>
      </c>
    </row>
    <row r="10" spans="1:11" ht="25.5" customHeight="1">
      <c r="A10" s="13">
        <v>2</v>
      </c>
      <c r="B10" s="262" t="s">
        <v>66</v>
      </c>
      <c r="C10" s="262"/>
      <c r="D10" s="262"/>
      <c r="E10" s="262" t="s">
        <v>67</v>
      </c>
      <c r="F10" s="262"/>
      <c r="G10" s="262"/>
      <c r="H10" s="47"/>
      <c r="I10" s="9"/>
      <c r="J10" s="26"/>
      <c r="K10" s="26"/>
    </row>
    <row r="11" spans="1:11" ht="101.25" customHeight="1">
      <c r="A11" s="12">
        <v>2.1</v>
      </c>
      <c r="B11" s="175" t="s">
        <v>68</v>
      </c>
      <c r="C11" s="176"/>
      <c r="D11" s="177"/>
      <c r="E11" s="178" t="s">
        <v>69</v>
      </c>
      <c r="F11" s="179"/>
      <c r="G11" s="180"/>
      <c r="H11" s="46" t="s">
        <v>63</v>
      </c>
      <c r="I11" s="28">
        <f>(3.9)*(2.4)</f>
        <v>9.36</v>
      </c>
      <c r="J11" s="27">
        <v>4</v>
      </c>
      <c r="K11" s="25">
        <f t="shared" ref="K11:K16" si="0">J11*I11</f>
        <v>37.44</v>
      </c>
    </row>
    <row r="12" spans="1:11" ht="104.25" hidden="1" customHeight="1">
      <c r="A12" s="14">
        <v>2.2000000000000002</v>
      </c>
      <c r="B12" s="175" t="s">
        <v>70</v>
      </c>
      <c r="C12" s="176"/>
      <c r="D12" s="177"/>
      <c r="E12" s="178" t="s">
        <v>71</v>
      </c>
      <c r="F12" s="179"/>
      <c r="G12" s="180"/>
      <c r="H12" s="48" t="s">
        <v>72</v>
      </c>
      <c r="I12" s="28"/>
      <c r="J12" s="27">
        <v>8</v>
      </c>
      <c r="K12" s="25">
        <f t="shared" si="0"/>
        <v>0</v>
      </c>
    </row>
    <row r="13" spans="1:11" ht="93" customHeight="1">
      <c r="A13" s="14">
        <v>2.2999999999999998</v>
      </c>
      <c r="B13" s="175" t="s">
        <v>73</v>
      </c>
      <c r="C13" s="176"/>
      <c r="D13" s="177"/>
      <c r="E13" s="178" t="s">
        <v>74</v>
      </c>
      <c r="F13" s="179"/>
      <c r="G13" s="180"/>
      <c r="H13" s="48" t="s">
        <v>72</v>
      </c>
      <c r="I13" s="28">
        <v>20</v>
      </c>
      <c r="J13" s="27">
        <v>11</v>
      </c>
      <c r="K13" s="25">
        <f t="shared" si="0"/>
        <v>220</v>
      </c>
    </row>
    <row r="14" spans="1:11" ht="157.5" customHeight="1">
      <c r="A14" s="14">
        <v>2.4</v>
      </c>
      <c r="B14" s="175" t="s">
        <v>75</v>
      </c>
      <c r="C14" s="176"/>
      <c r="D14" s="177"/>
      <c r="E14" s="178" t="s">
        <v>76</v>
      </c>
      <c r="F14" s="179"/>
      <c r="G14" s="180"/>
      <c r="H14" s="46" t="s">
        <v>63</v>
      </c>
      <c r="I14" s="28">
        <f>(8.3+0.4)*(2.4+0.4)</f>
        <v>24.360000000000003</v>
      </c>
      <c r="J14" s="27">
        <v>15</v>
      </c>
      <c r="K14" s="25">
        <f t="shared" si="0"/>
        <v>365.40000000000003</v>
      </c>
    </row>
    <row r="15" spans="1:11" ht="84" hidden="1" customHeight="1">
      <c r="A15" s="12">
        <v>2.5</v>
      </c>
      <c r="B15" s="175" t="s">
        <v>77</v>
      </c>
      <c r="C15" s="176"/>
      <c r="D15" s="177"/>
      <c r="E15" s="178" t="s">
        <v>78</v>
      </c>
      <c r="F15" s="179"/>
      <c r="G15" s="180"/>
      <c r="H15" s="46" t="s">
        <v>63</v>
      </c>
      <c r="I15" s="28"/>
      <c r="J15" s="27">
        <v>18</v>
      </c>
      <c r="K15" s="25">
        <f t="shared" si="0"/>
        <v>0</v>
      </c>
    </row>
    <row r="16" spans="1:11" ht="131.44999999999999" hidden="1" customHeight="1">
      <c r="A16" s="14">
        <v>2.6</v>
      </c>
      <c r="B16" s="175" t="s">
        <v>79</v>
      </c>
      <c r="C16" s="176"/>
      <c r="D16" s="177"/>
      <c r="E16" s="178" t="s">
        <v>80</v>
      </c>
      <c r="F16" s="179"/>
      <c r="G16" s="180"/>
      <c r="H16" s="46" t="s">
        <v>63</v>
      </c>
      <c r="I16" s="28"/>
      <c r="J16" s="27">
        <v>10</v>
      </c>
      <c r="K16" s="25">
        <f t="shared" si="0"/>
        <v>0</v>
      </c>
    </row>
    <row r="17" spans="1:11" ht="30" hidden="1" customHeight="1">
      <c r="A17" s="15">
        <v>3</v>
      </c>
      <c r="B17" s="263" t="s">
        <v>81</v>
      </c>
      <c r="C17" s="263"/>
      <c r="D17" s="263"/>
      <c r="E17" s="262" t="s">
        <v>82</v>
      </c>
      <c r="F17" s="262"/>
      <c r="G17" s="262"/>
      <c r="H17" s="47"/>
      <c r="I17" s="29"/>
      <c r="J17" s="26"/>
      <c r="K17" s="26"/>
    </row>
    <row r="18" spans="1:11" ht="90" hidden="1" customHeight="1">
      <c r="A18" s="12">
        <v>3.1</v>
      </c>
      <c r="B18" s="175" t="s">
        <v>83</v>
      </c>
      <c r="C18" s="176"/>
      <c r="D18" s="177"/>
      <c r="E18" s="178" t="s">
        <v>84</v>
      </c>
      <c r="F18" s="179"/>
      <c r="G18" s="180"/>
      <c r="H18" s="46" t="s">
        <v>85</v>
      </c>
      <c r="I18" s="28"/>
      <c r="J18" s="27">
        <v>50</v>
      </c>
      <c r="K18" s="25">
        <f t="shared" ref="K18:K23" si="1">J18*I18</f>
        <v>0</v>
      </c>
    </row>
    <row r="19" spans="1:11" ht="108.6" hidden="1" customHeight="1">
      <c r="A19" s="12">
        <v>3.2</v>
      </c>
      <c r="B19" s="175" t="s">
        <v>86</v>
      </c>
      <c r="C19" s="176"/>
      <c r="D19" s="177"/>
      <c r="E19" s="178" t="s">
        <v>87</v>
      </c>
      <c r="F19" s="179"/>
      <c r="G19" s="180"/>
      <c r="H19" s="46" t="s">
        <v>63</v>
      </c>
      <c r="I19" s="28"/>
      <c r="J19" s="27">
        <v>10</v>
      </c>
      <c r="K19" s="25">
        <f t="shared" si="1"/>
        <v>0</v>
      </c>
    </row>
    <row r="20" spans="1:11" ht="116.1" hidden="1" customHeight="1">
      <c r="A20" s="12">
        <v>3.3</v>
      </c>
      <c r="B20" s="175" t="s">
        <v>88</v>
      </c>
      <c r="C20" s="176"/>
      <c r="D20" s="177"/>
      <c r="E20" s="178" t="s">
        <v>89</v>
      </c>
      <c r="F20" s="179"/>
      <c r="G20" s="180"/>
      <c r="H20" s="46" t="s">
        <v>63</v>
      </c>
      <c r="I20" s="28"/>
      <c r="J20" s="27">
        <v>60</v>
      </c>
      <c r="K20" s="25">
        <f t="shared" si="1"/>
        <v>0</v>
      </c>
    </row>
    <row r="21" spans="1:11" ht="91.5" hidden="1" customHeight="1">
      <c r="A21" s="53">
        <v>3.4</v>
      </c>
      <c r="B21" s="175" t="s">
        <v>90</v>
      </c>
      <c r="C21" s="176"/>
      <c r="D21" s="177"/>
      <c r="E21" s="178" t="s">
        <v>91</v>
      </c>
      <c r="F21" s="179"/>
      <c r="G21" s="180"/>
      <c r="H21" s="48" t="s">
        <v>85</v>
      </c>
      <c r="I21" s="28"/>
      <c r="J21" s="27">
        <v>25</v>
      </c>
      <c r="K21" s="25">
        <f t="shared" si="1"/>
        <v>0</v>
      </c>
    </row>
    <row r="22" spans="1:11" ht="119.1" hidden="1" customHeight="1">
      <c r="A22" s="34">
        <v>3.5</v>
      </c>
      <c r="B22" s="175" t="s">
        <v>92</v>
      </c>
      <c r="C22" s="176"/>
      <c r="D22" s="177"/>
      <c r="E22" s="178" t="s">
        <v>93</v>
      </c>
      <c r="F22" s="179"/>
      <c r="G22" s="180"/>
      <c r="H22" s="46" t="s">
        <v>63</v>
      </c>
      <c r="I22" s="28"/>
      <c r="J22" s="27">
        <v>50</v>
      </c>
      <c r="K22" s="25">
        <f t="shared" si="1"/>
        <v>0</v>
      </c>
    </row>
    <row r="23" spans="1:11" ht="91.5" hidden="1" customHeight="1">
      <c r="A23" s="34">
        <v>3.6</v>
      </c>
      <c r="B23" s="175" t="s">
        <v>94</v>
      </c>
      <c r="C23" s="176"/>
      <c r="D23" s="177"/>
      <c r="E23" s="178" t="s">
        <v>95</v>
      </c>
      <c r="F23" s="179"/>
      <c r="G23" s="180"/>
      <c r="H23" s="48" t="s">
        <v>85</v>
      </c>
      <c r="I23" s="28"/>
      <c r="J23" s="27">
        <v>25</v>
      </c>
      <c r="K23" s="25">
        <f t="shared" si="1"/>
        <v>0</v>
      </c>
    </row>
    <row r="24" spans="1:11" ht="28.5" customHeight="1">
      <c r="A24" s="16">
        <v>4</v>
      </c>
      <c r="B24" s="262" t="s">
        <v>96</v>
      </c>
      <c r="C24" s="262"/>
      <c r="D24" s="262"/>
      <c r="E24" s="262" t="s">
        <v>97</v>
      </c>
      <c r="F24" s="262"/>
      <c r="G24" s="262"/>
      <c r="H24" s="47"/>
      <c r="I24" s="29"/>
      <c r="J24" s="26"/>
      <c r="K24" s="26"/>
    </row>
    <row r="25" spans="1:11" ht="148.5" hidden="1" customHeight="1">
      <c r="A25" s="77">
        <v>4.0999999999999996</v>
      </c>
      <c r="B25" s="175" t="s">
        <v>98</v>
      </c>
      <c r="C25" s="176"/>
      <c r="D25" s="177"/>
      <c r="E25" s="178" t="s">
        <v>99</v>
      </c>
      <c r="F25" s="179"/>
      <c r="G25" s="180"/>
      <c r="H25" s="46" t="s">
        <v>63</v>
      </c>
      <c r="I25" s="28"/>
      <c r="J25" s="27">
        <v>110</v>
      </c>
      <c r="K25" s="25">
        <f>J25*I25</f>
        <v>0</v>
      </c>
    </row>
    <row r="26" spans="1:11" ht="112.5" hidden="1" customHeight="1">
      <c r="A26" s="14">
        <v>4.2</v>
      </c>
      <c r="B26" s="175" t="s">
        <v>100</v>
      </c>
      <c r="C26" s="176"/>
      <c r="D26" s="177"/>
      <c r="E26" s="178" t="s">
        <v>101</v>
      </c>
      <c r="F26" s="179"/>
      <c r="G26" s="180"/>
      <c r="H26" s="46" t="s">
        <v>63</v>
      </c>
      <c r="I26" s="28"/>
      <c r="J26" s="27">
        <v>90</v>
      </c>
      <c r="K26" s="25">
        <f>J26*I26</f>
        <v>0</v>
      </c>
    </row>
    <row r="27" spans="1:11" ht="89.1" customHeight="1">
      <c r="A27" s="54">
        <v>4.3</v>
      </c>
      <c r="B27" s="175" t="s">
        <v>102</v>
      </c>
      <c r="C27" s="176"/>
      <c r="D27" s="177"/>
      <c r="E27" s="178" t="s">
        <v>103</v>
      </c>
      <c r="F27" s="179"/>
      <c r="G27" s="180"/>
      <c r="H27" s="46" t="s">
        <v>63</v>
      </c>
      <c r="I27" s="28">
        <f>(0.6*0.6)+(0.6*0.6)</f>
        <v>0.72</v>
      </c>
      <c r="J27" s="27">
        <v>90</v>
      </c>
      <c r="K27" s="25">
        <f>J27*I27</f>
        <v>64.8</v>
      </c>
    </row>
    <row r="28" spans="1:11" ht="97.5" customHeight="1">
      <c r="A28" s="14">
        <v>4.4000000000000004</v>
      </c>
      <c r="B28" s="175" t="s">
        <v>104</v>
      </c>
      <c r="C28" s="176"/>
      <c r="D28" s="177"/>
      <c r="E28" s="178" t="s">
        <v>105</v>
      </c>
      <c r="F28" s="179"/>
      <c r="G28" s="180"/>
      <c r="H28" s="49" t="s">
        <v>106</v>
      </c>
      <c r="I28" s="28">
        <f>0.6*8</f>
        <v>4.8</v>
      </c>
      <c r="J28" s="27">
        <v>8</v>
      </c>
      <c r="K28" s="25">
        <f>J28*I28</f>
        <v>38.4</v>
      </c>
    </row>
    <row r="29" spans="1:11" ht="137.25" customHeight="1">
      <c r="A29" s="14">
        <v>4.5</v>
      </c>
      <c r="B29" s="175" t="s">
        <v>107</v>
      </c>
      <c r="C29" s="176"/>
      <c r="D29" s="177"/>
      <c r="E29" s="178" t="s">
        <v>108</v>
      </c>
      <c r="F29" s="179"/>
      <c r="G29" s="180"/>
      <c r="H29" s="48" t="s">
        <v>106</v>
      </c>
      <c r="I29" s="28">
        <v>0.6</v>
      </c>
      <c r="J29" s="27">
        <v>35</v>
      </c>
      <c r="K29" s="25">
        <f>J29*I29</f>
        <v>21</v>
      </c>
    </row>
    <row r="30" spans="1:11" ht="33" hidden="1" customHeight="1">
      <c r="A30" s="16">
        <v>5</v>
      </c>
      <c r="B30" s="262" t="s">
        <v>109</v>
      </c>
      <c r="C30" s="262"/>
      <c r="D30" s="262"/>
      <c r="E30" s="262" t="s">
        <v>110</v>
      </c>
      <c r="F30" s="262"/>
      <c r="G30" s="262"/>
      <c r="H30" s="47"/>
      <c r="I30" s="30"/>
      <c r="J30" s="26"/>
      <c r="K30" s="26"/>
    </row>
    <row r="31" spans="1:11" ht="167.25" hidden="1" customHeight="1">
      <c r="A31" s="55">
        <v>5.0999999999999996</v>
      </c>
      <c r="B31" s="196" t="s">
        <v>111</v>
      </c>
      <c r="C31" s="196"/>
      <c r="D31" s="196"/>
      <c r="E31" s="197" t="s">
        <v>112</v>
      </c>
      <c r="F31" s="197"/>
      <c r="G31" s="197"/>
      <c r="H31" s="48" t="s">
        <v>72</v>
      </c>
      <c r="I31" s="28"/>
      <c r="J31" s="27">
        <v>10</v>
      </c>
      <c r="K31" s="25">
        <f>J31*I31</f>
        <v>0</v>
      </c>
    </row>
    <row r="32" spans="1:11" ht="135" hidden="1" customHeight="1">
      <c r="A32" s="14">
        <v>5.2</v>
      </c>
      <c r="B32" s="196" t="s">
        <v>113</v>
      </c>
      <c r="C32" s="196"/>
      <c r="D32" s="196"/>
      <c r="E32" s="258" t="s">
        <v>114</v>
      </c>
      <c r="F32" s="258"/>
      <c r="G32" s="258"/>
      <c r="H32" s="48" t="s">
        <v>63</v>
      </c>
      <c r="I32" s="28"/>
      <c r="J32" s="27">
        <v>35</v>
      </c>
      <c r="K32" s="25">
        <f>J32*I32</f>
        <v>0</v>
      </c>
    </row>
    <row r="33" spans="1:11" ht="33" hidden="1" customHeight="1">
      <c r="A33" s="41">
        <v>6</v>
      </c>
      <c r="B33" s="259" t="s">
        <v>115</v>
      </c>
      <c r="C33" s="260"/>
      <c r="D33" s="261"/>
      <c r="E33" s="259" t="s">
        <v>116</v>
      </c>
      <c r="F33" s="260"/>
      <c r="G33" s="261"/>
      <c r="H33" s="50"/>
      <c r="I33" s="30"/>
      <c r="J33" s="26"/>
      <c r="K33" s="26"/>
    </row>
    <row r="34" spans="1:11" ht="112.5" hidden="1" customHeight="1">
      <c r="A34" s="54">
        <v>6.1</v>
      </c>
      <c r="B34" s="175" t="s">
        <v>117</v>
      </c>
      <c r="C34" s="176"/>
      <c r="D34" s="177"/>
      <c r="E34" s="178" t="s">
        <v>118</v>
      </c>
      <c r="F34" s="179"/>
      <c r="G34" s="180"/>
      <c r="H34" s="46" t="s">
        <v>85</v>
      </c>
      <c r="I34" s="28"/>
      <c r="J34" s="27">
        <v>200</v>
      </c>
      <c r="K34" s="25">
        <f>J34*I34</f>
        <v>0</v>
      </c>
    </row>
    <row r="35" spans="1:11" ht="113.25" hidden="1" customHeight="1">
      <c r="A35" s="54">
        <v>6.2</v>
      </c>
      <c r="B35" s="175" t="s">
        <v>119</v>
      </c>
      <c r="C35" s="176"/>
      <c r="D35" s="177"/>
      <c r="E35" s="178" t="s">
        <v>120</v>
      </c>
      <c r="F35" s="179"/>
      <c r="G35" s="180"/>
      <c r="H35" s="48" t="s">
        <v>85</v>
      </c>
      <c r="I35" s="28"/>
      <c r="J35" s="27">
        <v>200</v>
      </c>
      <c r="K35" s="25">
        <f>J35*I35</f>
        <v>0</v>
      </c>
    </row>
    <row r="36" spans="1:11" ht="113.25" hidden="1" customHeight="1">
      <c r="A36" s="12">
        <v>6.3</v>
      </c>
      <c r="B36" s="196" t="s">
        <v>121</v>
      </c>
      <c r="C36" s="196"/>
      <c r="D36" s="196"/>
      <c r="E36" s="197" t="s">
        <v>122</v>
      </c>
      <c r="F36" s="197"/>
      <c r="G36" s="197"/>
      <c r="H36" s="48" t="s">
        <v>85</v>
      </c>
      <c r="I36" s="28"/>
      <c r="J36" s="27">
        <v>250</v>
      </c>
      <c r="K36" s="25">
        <f t="shared" ref="K36:K54" si="2">J36*I36</f>
        <v>0</v>
      </c>
    </row>
    <row r="37" spans="1:11" ht="113.25" hidden="1" customHeight="1">
      <c r="A37" s="12">
        <v>6.4</v>
      </c>
      <c r="B37" s="196" t="s">
        <v>123</v>
      </c>
      <c r="C37" s="196"/>
      <c r="D37" s="196"/>
      <c r="E37" s="197" t="s">
        <v>124</v>
      </c>
      <c r="F37" s="197"/>
      <c r="G37" s="197"/>
      <c r="H37" s="48" t="s">
        <v>85</v>
      </c>
      <c r="I37" s="28"/>
      <c r="J37" s="27">
        <v>210</v>
      </c>
      <c r="K37" s="25">
        <f t="shared" si="2"/>
        <v>0</v>
      </c>
    </row>
    <row r="38" spans="1:11" ht="113.25" hidden="1" customHeight="1">
      <c r="A38" s="54">
        <v>6.5</v>
      </c>
      <c r="B38" s="196" t="s">
        <v>125</v>
      </c>
      <c r="C38" s="196"/>
      <c r="D38" s="196"/>
      <c r="E38" s="197" t="s">
        <v>126</v>
      </c>
      <c r="F38" s="197"/>
      <c r="G38" s="197"/>
      <c r="H38" s="48" t="s">
        <v>72</v>
      </c>
      <c r="I38" s="28"/>
      <c r="J38" s="27">
        <v>15</v>
      </c>
      <c r="K38" s="25">
        <f t="shared" si="2"/>
        <v>0</v>
      </c>
    </row>
    <row r="39" spans="1:11" ht="87.75" hidden="1" customHeight="1">
      <c r="A39" s="54">
        <v>6.6</v>
      </c>
      <c r="B39" s="196" t="s">
        <v>127</v>
      </c>
      <c r="C39" s="196"/>
      <c r="D39" s="196"/>
      <c r="E39" s="197" t="s">
        <v>128</v>
      </c>
      <c r="F39" s="197"/>
      <c r="G39" s="197"/>
      <c r="H39" s="48" t="s">
        <v>85</v>
      </c>
      <c r="I39" s="28"/>
      <c r="J39" s="27">
        <v>30</v>
      </c>
      <c r="K39" s="25">
        <f t="shared" si="2"/>
        <v>0</v>
      </c>
    </row>
    <row r="40" spans="1:11" ht="113.25" hidden="1" customHeight="1">
      <c r="A40" s="12">
        <v>6.7</v>
      </c>
      <c r="B40" s="196" t="s">
        <v>129</v>
      </c>
      <c r="C40" s="196"/>
      <c r="D40" s="196"/>
      <c r="E40" s="197" t="s">
        <v>130</v>
      </c>
      <c r="F40" s="197"/>
      <c r="G40" s="197"/>
      <c r="H40" s="48" t="s">
        <v>72</v>
      </c>
      <c r="I40" s="28"/>
      <c r="J40" s="27">
        <v>20</v>
      </c>
      <c r="K40" s="25">
        <f t="shared" si="2"/>
        <v>0</v>
      </c>
    </row>
    <row r="41" spans="1:11" ht="137.1" hidden="1" customHeight="1">
      <c r="A41" s="12">
        <v>6.8</v>
      </c>
      <c r="B41" s="196" t="s">
        <v>131</v>
      </c>
      <c r="C41" s="196"/>
      <c r="D41" s="196"/>
      <c r="E41" s="197" t="s">
        <v>132</v>
      </c>
      <c r="F41" s="197"/>
      <c r="G41" s="197"/>
      <c r="H41" s="48" t="s">
        <v>85</v>
      </c>
      <c r="I41" s="28"/>
      <c r="J41" s="27">
        <v>175</v>
      </c>
      <c r="K41" s="25">
        <f t="shared" si="2"/>
        <v>0</v>
      </c>
    </row>
    <row r="42" spans="1:11" ht="72" hidden="1" customHeight="1">
      <c r="A42" s="12">
        <v>6.9</v>
      </c>
      <c r="B42" s="196" t="s">
        <v>133</v>
      </c>
      <c r="C42" s="196"/>
      <c r="D42" s="196"/>
      <c r="E42" s="197" t="s">
        <v>134</v>
      </c>
      <c r="F42" s="197"/>
      <c r="G42" s="197"/>
      <c r="H42" s="48" t="s">
        <v>85</v>
      </c>
      <c r="I42" s="28"/>
      <c r="J42" s="27">
        <v>35</v>
      </c>
      <c r="K42" s="25">
        <f t="shared" si="2"/>
        <v>0</v>
      </c>
    </row>
    <row r="43" spans="1:11" ht="75" hidden="1" customHeight="1">
      <c r="A43" s="57">
        <v>6.1</v>
      </c>
      <c r="B43" s="196" t="s">
        <v>135</v>
      </c>
      <c r="C43" s="196"/>
      <c r="D43" s="196"/>
      <c r="E43" s="197" t="s">
        <v>136</v>
      </c>
      <c r="F43" s="197"/>
      <c r="G43" s="197"/>
      <c r="H43" s="48" t="s">
        <v>85</v>
      </c>
      <c r="I43" s="28"/>
      <c r="J43" s="27">
        <v>20</v>
      </c>
      <c r="K43" s="25">
        <f t="shared" si="2"/>
        <v>0</v>
      </c>
    </row>
    <row r="44" spans="1:11" ht="57.75" hidden="1" customHeight="1">
      <c r="A44" s="40">
        <v>6.11</v>
      </c>
      <c r="B44" s="196" t="s">
        <v>137</v>
      </c>
      <c r="C44" s="196"/>
      <c r="D44" s="196"/>
      <c r="E44" s="197" t="s">
        <v>138</v>
      </c>
      <c r="F44" s="197"/>
      <c r="G44" s="197"/>
      <c r="H44" s="48" t="s">
        <v>85</v>
      </c>
      <c r="I44" s="28"/>
      <c r="J44" s="27">
        <v>120</v>
      </c>
      <c r="K44" s="25">
        <f t="shared" si="2"/>
        <v>0</v>
      </c>
    </row>
    <row r="45" spans="1:11" ht="111" hidden="1" customHeight="1">
      <c r="A45" s="57">
        <v>6.12</v>
      </c>
      <c r="B45" s="196" t="s">
        <v>139</v>
      </c>
      <c r="C45" s="196"/>
      <c r="D45" s="196"/>
      <c r="E45" s="197" t="s">
        <v>140</v>
      </c>
      <c r="F45" s="197"/>
      <c r="G45" s="197"/>
      <c r="H45" s="48" t="s">
        <v>85</v>
      </c>
      <c r="I45" s="28"/>
      <c r="J45" s="27">
        <v>90</v>
      </c>
      <c r="K45" s="25">
        <f t="shared" si="2"/>
        <v>0</v>
      </c>
    </row>
    <row r="46" spans="1:11" ht="106.35" hidden="1" customHeight="1">
      <c r="A46" s="57">
        <v>6.13</v>
      </c>
      <c r="B46" s="196" t="s">
        <v>141</v>
      </c>
      <c r="C46" s="196"/>
      <c r="D46" s="196"/>
      <c r="E46" s="197" t="s">
        <v>142</v>
      </c>
      <c r="F46" s="197"/>
      <c r="G46" s="197"/>
      <c r="H46" s="48" t="s">
        <v>85</v>
      </c>
      <c r="I46" s="28"/>
      <c r="J46" s="27">
        <v>90</v>
      </c>
      <c r="K46" s="25">
        <f t="shared" si="2"/>
        <v>0</v>
      </c>
    </row>
    <row r="47" spans="1:11" ht="97.35" hidden="1" customHeight="1">
      <c r="A47" s="40">
        <v>6.14</v>
      </c>
      <c r="B47" s="196" t="s">
        <v>143</v>
      </c>
      <c r="C47" s="196"/>
      <c r="D47" s="196"/>
      <c r="E47" s="212" t="s">
        <v>144</v>
      </c>
      <c r="F47" s="212"/>
      <c r="G47" s="212"/>
      <c r="H47" s="48" t="s">
        <v>85</v>
      </c>
      <c r="I47" s="28"/>
      <c r="J47" s="27">
        <v>220</v>
      </c>
      <c r="K47" s="25">
        <f t="shared" si="2"/>
        <v>0</v>
      </c>
    </row>
    <row r="48" spans="1:11" ht="113.45" hidden="1" customHeight="1">
      <c r="A48" s="57">
        <v>6.15</v>
      </c>
      <c r="B48" s="196" t="s">
        <v>145</v>
      </c>
      <c r="C48" s="196"/>
      <c r="D48" s="196"/>
      <c r="E48" s="197" t="s">
        <v>146</v>
      </c>
      <c r="F48" s="197"/>
      <c r="G48" s="197"/>
      <c r="H48" s="48" t="s">
        <v>85</v>
      </c>
      <c r="I48" s="28"/>
      <c r="J48" s="27">
        <v>120</v>
      </c>
      <c r="K48" s="25">
        <f t="shared" si="2"/>
        <v>0</v>
      </c>
    </row>
    <row r="49" spans="1:11" ht="97.5" hidden="1" customHeight="1">
      <c r="A49" s="40">
        <v>6.16</v>
      </c>
      <c r="B49" s="196" t="s">
        <v>147</v>
      </c>
      <c r="C49" s="196"/>
      <c r="D49" s="196"/>
      <c r="E49" s="212" t="s">
        <v>148</v>
      </c>
      <c r="F49" s="212"/>
      <c r="G49" s="212"/>
      <c r="H49" s="48" t="s">
        <v>85</v>
      </c>
      <c r="I49" s="28"/>
      <c r="J49" s="27">
        <v>175</v>
      </c>
      <c r="K49" s="25">
        <f t="shared" si="2"/>
        <v>0</v>
      </c>
    </row>
    <row r="50" spans="1:11" ht="110.1" hidden="1" customHeight="1">
      <c r="A50" s="40">
        <v>6.17</v>
      </c>
      <c r="B50" s="196" t="s">
        <v>149</v>
      </c>
      <c r="C50" s="196"/>
      <c r="D50" s="196"/>
      <c r="E50" s="197" t="s">
        <v>150</v>
      </c>
      <c r="F50" s="197"/>
      <c r="G50" s="197"/>
      <c r="H50" s="48" t="s">
        <v>85</v>
      </c>
      <c r="I50" s="28"/>
      <c r="J50" s="27">
        <v>185</v>
      </c>
      <c r="K50" s="25">
        <f t="shared" si="2"/>
        <v>0</v>
      </c>
    </row>
    <row r="51" spans="1:11" ht="138.6" hidden="1" customHeight="1">
      <c r="A51" s="40">
        <v>6.1800000000000104</v>
      </c>
      <c r="B51" s="196" t="s">
        <v>151</v>
      </c>
      <c r="C51" s="196"/>
      <c r="D51" s="196"/>
      <c r="E51" s="197" t="s">
        <v>152</v>
      </c>
      <c r="F51" s="197"/>
      <c r="G51" s="197"/>
      <c r="H51" s="48" t="s">
        <v>153</v>
      </c>
      <c r="I51" s="28"/>
      <c r="J51" s="27">
        <v>120</v>
      </c>
      <c r="K51" s="25">
        <f t="shared" si="2"/>
        <v>0</v>
      </c>
    </row>
    <row r="52" spans="1:11" ht="31.5" hidden="1" customHeight="1">
      <c r="A52" s="31">
        <v>7</v>
      </c>
      <c r="B52" s="248" t="s">
        <v>154</v>
      </c>
      <c r="C52" s="249"/>
      <c r="D52" s="250"/>
      <c r="E52" s="251" t="s">
        <v>155</v>
      </c>
      <c r="F52" s="251"/>
      <c r="G52" s="251"/>
      <c r="H52" s="51"/>
      <c r="I52" s="32"/>
      <c r="J52" s="32"/>
      <c r="K52" s="33"/>
    </row>
    <row r="53" spans="1:11" ht="113.25" hidden="1" customHeight="1">
      <c r="A53" s="14">
        <v>7.1</v>
      </c>
      <c r="B53" s="196" t="s">
        <v>156</v>
      </c>
      <c r="C53" s="196"/>
      <c r="D53" s="196"/>
      <c r="E53" s="197" t="s">
        <v>157</v>
      </c>
      <c r="F53" s="197"/>
      <c r="G53" s="197"/>
      <c r="H53" s="48"/>
      <c r="I53" s="28"/>
      <c r="J53" s="27">
        <v>25</v>
      </c>
      <c r="K53" s="25">
        <f t="shared" si="2"/>
        <v>0</v>
      </c>
    </row>
    <row r="54" spans="1:11" ht="113.25" hidden="1" customHeight="1">
      <c r="A54" s="14">
        <v>7.2</v>
      </c>
      <c r="B54" s="196" t="s">
        <v>158</v>
      </c>
      <c r="C54" s="196"/>
      <c r="D54" s="196"/>
      <c r="E54" s="212" t="s">
        <v>159</v>
      </c>
      <c r="F54" s="212"/>
      <c r="G54" s="212"/>
      <c r="H54" s="48"/>
      <c r="I54" s="28"/>
      <c r="J54" s="27">
        <v>25</v>
      </c>
      <c r="K54" s="25">
        <f t="shared" si="2"/>
        <v>0</v>
      </c>
    </row>
    <row r="55" spans="1:11" ht="31.5" hidden="1" customHeight="1" thickBot="1">
      <c r="A55" s="31">
        <v>8</v>
      </c>
      <c r="B55" s="248" t="s">
        <v>160</v>
      </c>
      <c r="C55" s="249"/>
      <c r="D55" s="250"/>
      <c r="E55" s="251" t="s">
        <v>161</v>
      </c>
      <c r="F55" s="251"/>
      <c r="G55" s="251"/>
      <c r="H55" s="51"/>
      <c r="I55" s="32"/>
      <c r="J55" s="32"/>
      <c r="K55" s="33"/>
    </row>
    <row r="56" spans="1:11" ht="127.5" hidden="1" customHeight="1" thickBot="1">
      <c r="A56" s="56">
        <v>8.1</v>
      </c>
      <c r="B56" s="252" t="s">
        <v>162</v>
      </c>
      <c r="C56" s="253"/>
      <c r="D56" s="254"/>
      <c r="E56" s="255" t="s">
        <v>163</v>
      </c>
      <c r="F56" s="256"/>
      <c r="G56" s="257"/>
      <c r="H56" s="52" t="s">
        <v>85</v>
      </c>
      <c r="I56" s="43"/>
      <c r="J56" s="44">
        <v>50</v>
      </c>
      <c r="K56" s="45">
        <f t="shared" ref="K56:K67" si="3">I56*J56</f>
        <v>0</v>
      </c>
    </row>
    <row r="57" spans="1:11" ht="124.5" hidden="1" customHeight="1" thickBot="1">
      <c r="A57" s="55">
        <v>8.1999999999999993</v>
      </c>
      <c r="B57" s="220" t="s">
        <v>164</v>
      </c>
      <c r="C57" s="220"/>
      <c r="D57" s="220"/>
      <c r="E57" s="221" t="s">
        <v>165</v>
      </c>
      <c r="F57" s="221"/>
      <c r="G57" s="221"/>
      <c r="H57" s="48" t="s">
        <v>85</v>
      </c>
      <c r="I57" s="43"/>
      <c r="J57" s="44">
        <v>10</v>
      </c>
      <c r="K57" s="45">
        <f t="shared" si="3"/>
        <v>0</v>
      </c>
    </row>
    <row r="58" spans="1:11" ht="120" hidden="1" customHeight="1">
      <c r="A58" s="56">
        <v>8.3000000000000007</v>
      </c>
      <c r="B58" s="224" t="s">
        <v>164</v>
      </c>
      <c r="C58" s="224"/>
      <c r="D58" s="224"/>
      <c r="E58" s="225" t="s">
        <v>166</v>
      </c>
      <c r="F58" s="225"/>
      <c r="G58" s="225"/>
      <c r="H58" s="49" t="s">
        <v>85</v>
      </c>
      <c r="I58" s="43"/>
      <c r="J58" s="44">
        <v>10</v>
      </c>
      <c r="K58" s="45">
        <f t="shared" si="3"/>
        <v>0</v>
      </c>
    </row>
    <row r="59" spans="1:11" ht="150" hidden="1" customHeight="1" thickBot="1">
      <c r="A59" s="14">
        <v>8.4</v>
      </c>
      <c r="B59" s="220" t="s">
        <v>167</v>
      </c>
      <c r="C59" s="220"/>
      <c r="D59" s="220"/>
      <c r="E59" s="221" t="s">
        <v>168</v>
      </c>
      <c r="F59" s="221"/>
      <c r="G59" s="221"/>
      <c r="H59" s="48" t="s">
        <v>85</v>
      </c>
      <c r="I59" s="28"/>
      <c r="J59" s="27">
        <v>30</v>
      </c>
      <c r="K59" s="45">
        <f t="shared" si="3"/>
        <v>0</v>
      </c>
    </row>
    <row r="60" spans="1:11" ht="148.5" hidden="1" customHeight="1">
      <c r="A60" s="42">
        <v>8.5</v>
      </c>
      <c r="B60" s="220" t="s">
        <v>169</v>
      </c>
      <c r="C60" s="220"/>
      <c r="D60" s="220"/>
      <c r="E60" s="221" t="s">
        <v>170</v>
      </c>
      <c r="F60" s="221"/>
      <c r="G60" s="221"/>
      <c r="H60" s="48" t="s">
        <v>85</v>
      </c>
      <c r="I60" s="28"/>
      <c r="J60" s="27">
        <v>45</v>
      </c>
      <c r="K60" s="25">
        <f t="shared" si="3"/>
        <v>0</v>
      </c>
    </row>
    <row r="61" spans="1:11" ht="172.5" hidden="1" customHeight="1" thickBot="1">
      <c r="A61" s="14">
        <v>8.6</v>
      </c>
      <c r="B61" s="220" t="s">
        <v>171</v>
      </c>
      <c r="C61" s="220"/>
      <c r="D61" s="220"/>
      <c r="E61" s="221" t="s">
        <v>172</v>
      </c>
      <c r="F61" s="221"/>
      <c r="G61" s="221"/>
      <c r="H61" s="48" t="s">
        <v>85</v>
      </c>
      <c r="I61" s="28"/>
      <c r="J61" s="27">
        <v>60</v>
      </c>
      <c r="K61" s="25">
        <f t="shared" si="3"/>
        <v>0</v>
      </c>
    </row>
    <row r="62" spans="1:11" ht="150" hidden="1" customHeight="1">
      <c r="A62" s="42">
        <v>8.6999999999999993</v>
      </c>
      <c r="B62" s="220" t="s">
        <v>173</v>
      </c>
      <c r="C62" s="220"/>
      <c r="D62" s="220"/>
      <c r="E62" s="221" t="s">
        <v>174</v>
      </c>
      <c r="F62" s="221"/>
      <c r="G62" s="221"/>
      <c r="H62" s="48" t="s">
        <v>85</v>
      </c>
      <c r="I62" s="28"/>
      <c r="J62" s="27">
        <v>50</v>
      </c>
      <c r="K62" s="25">
        <f t="shared" si="3"/>
        <v>0</v>
      </c>
    </row>
    <row r="63" spans="1:11" ht="195.75" hidden="1" customHeight="1" thickBot="1">
      <c r="A63" s="14">
        <v>8.8000000000000007</v>
      </c>
      <c r="B63" s="220" t="s">
        <v>175</v>
      </c>
      <c r="C63" s="220"/>
      <c r="D63" s="220"/>
      <c r="E63" s="221" t="s">
        <v>176</v>
      </c>
      <c r="F63" s="221"/>
      <c r="G63" s="221"/>
      <c r="H63" s="48" t="s">
        <v>85</v>
      </c>
      <c r="I63" s="28"/>
      <c r="J63" s="27">
        <v>75</v>
      </c>
      <c r="K63" s="25">
        <f t="shared" si="3"/>
        <v>0</v>
      </c>
    </row>
    <row r="64" spans="1:11" ht="150" hidden="1" customHeight="1">
      <c r="A64" s="56">
        <v>8.9</v>
      </c>
      <c r="B64" s="220" t="s">
        <v>177</v>
      </c>
      <c r="C64" s="220"/>
      <c r="D64" s="220"/>
      <c r="E64" s="221" t="s">
        <v>178</v>
      </c>
      <c r="F64" s="221"/>
      <c r="G64" s="221"/>
      <c r="H64" s="48" t="s">
        <v>72</v>
      </c>
      <c r="I64" s="28"/>
      <c r="J64" s="27">
        <v>5</v>
      </c>
      <c r="K64" s="25">
        <f t="shared" si="3"/>
        <v>0</v>
      </c>
    </row>
    <row r="65" spans="1:11" ht="129" hidden="1" customHeight="1">
      <c r="A65" s="40">
        <v>8.1</v>
      </c>
      <c r="B65" s="220" t="s">
        <v>179</v>
      </c>
      <c r="C65" s="220"/>
      <c r="D65" s="220"/>
      <c r="E65" s="221" t="s">
        <v>180</v>
      </c>
      <c r="F65" s="221"/>
      <c r="G65" s="221"/>
      <c r="H65" s="48" t="s">
        <v>72</v>
      </c>
      <c r="I65" s="28"/>
      <c r="J65" s="27">
        <v>4</v>
      </c>
      <c r="K65" s="25">
        <f t="shared" si="3"/>
        <v>0</v>
      </c>
    </row>
    <row r="66" spans="1:11" ht="121.5" hidden="1" customHeight="1">
      <c r="A66" s="40">
        <v>8.11</v>
      </c>
      <c r="B66" s="220" t="s">
        <v>181</v>
      </c>
      <c r="C66" s="220"/>
      <c r="D66" s="220"/>
      <c r="E66" s="221" t="s">
        <v>182</v>
      </c>
      <c r="F66" s="221"/>
      <c r="G66" s="221"/>
      <c r="H66" s="48" t="s">
        <v>72</v>
      </c>
      <c r="I66" s="28"/>
      <c r="J66" s="27">
        <v>6</v>
      </c>
      <c r="K66" s="25">
        <f t="shared" si="3"/>
        <v>0</v>
      </c>
    </row>
    <row r="67" spans="1:11" ht="121.5" hidden="1" customHeight="1">
      <c r="A67" s="40">
        <v>8.1199999999999992</v>
      </c>
      <c r="B67" s="220" t="s">
        <v>183</v>
      </c>
      <c r="C67" s="220"/>
      <c r="D67" s="220"/>
      <c r="E67" s="221" t="s">
        <v>184</v>
      </c>
      <c r="F67" s="221"/>
      <c r="G67" s="221"/>
      <c r="H67" s="48" t="s">
        <v>72</v>
      </c>
      <c r="I67" s="28"/>
      <c r="J67" s="27">
        <v>8</v>
      </c>
      <c r="K67" s="25">
        <f t="shared" si="3"/>
        <v>0</v>
      </c>
    </row>
    <row r="68" spans="1:11" ht="16.5" thickBot="1">
      <c r="A68" s="222"/>
      <c r="B68" s="223"/>
      <c r="C68" s="223"/>
      <c r="D68" s="223"/>
      <c r="E68" s="223"/>
      <c r="F68" s="223"/>
      <c r="G68" s="223"/>
      <c r="H68" s="223"/>
      <c r="I68" s="223"/>
      <c r="J68" s="223"/>
      <c r="K68" s="223"/>
    </row>
    <row r="69" spans="1:11" ht="28.5" customHeight="1" thickBot="1">
      <c r="A69" s="17" t="s">
        <v>185</v>
      </c>
      <c r="B69" s="6"/>
      <c r="C69" s="6"/>
      <c r="D69" s="6"/>
      <c r="E69" s="6"/>
      <c r="F69" s="6"/>
      <c r="G69" s="6"/>
      <c r="H69" s="75"/>
      <c r="I69" s="75"/>
      <c r="J69" s="75"/>
      <c r="K69" s="75">
        <f>SUM(K8:K67)</f>
        <v>752.43999999999994</v>
      </c>
    </row>
  </sheetData>
  <mergeCells count="135">
    <mergeCell ref="B66:D66"/>
    <mergeCell ref="E66:G66"/>
    <mergeCell ref="B67:D67"/>
    <mergeCell ref="E67:G67"/>
    <mergeCell ref="A68:K68"/>
    <mergeCell ref="B63:D63"/>
    <mergeCell ref="E63:G63"/>
    <mergeCell ref="B64:D64"/>
    <mergeCell ref="E64:G64"/>
    <mergeCell ref="B65:D65"/>
    <mergeCell ref="E65:G65"/>
    <mergeCell ref="B60:D60"/>
    <mergeCell ref="E60:G60"/>
    <mergeCell ref="B61:D61"/>
    <mergeCell ref="E61:G61"/>
    <mergeCell ref="B62:D62"/>
    <mergeCell ref="E62:G62"/>
    <mergeCell ref="B57:D57"/>
    <mergeCell ref="E57:G57"/>
    <mergeCell ref="B58:D58"/>
    <mergeCell ref="E58:G58"/>
    <mergeCell ref="B59:D59"/>
    <mergeCell ref="E59:G59"/>
    <mergeCell ref="B54:D54"/>
    <mergeCell ref="E54:G54"/>
    <mergeCell ref="B55:D55"/>
    <mergeCell ref="E55:G55"/>
    <mergeCell ref="B56:D56"/>
    <mergeCell ref="E56:G56"/>
    <mergeCell ref="B51:D51"/>
    <mergeCell ref="E51:G51"/>
    <mergeCell ref="B52:D52"/>
    <mergeCell ref="E52:G52"/>
    <mergeCell ref="B53:D53"/>
    <mergeCell ref="E53:G53"/>
    <mergeCell ref="B48:D48"/>
    <mergeCell ref="E48:G48"/>
    <mergeCell ref="B49:D49"/>
    <mergeCell ref="E49:G49"/>
    <mergeCell ref="B50:D50"/>
    <mergeCell ref="E50:G50"/>
    <mergeCell ref="B45:D45"/>
    <mergeCell ref="E45:G45"/>
    <mergeCell ref="B46:D46"/>
    <mergeCell ref="E46:G46"/>
    <mergeCell ref="B47:D47"/>
    <mergeCell ref="E47:G47"/>
    <mergeCell ref="B42:D42"/>
    <mergeCell ref="E42:G42"/>
    <mergeCell ref="B43:D43"/>
    <mergeCell ref="E43:G43"/>
    <mergeCell ref="B44:D44"/>
    <mergeCell ref="E44:G44"/>
    <mergeCell ref="B39:D39"/>
    <mergeCell ref="E39:G39"/>
    <mergeCell ref="B40:D40"/>
    <mergeCell ref="E40:G40"/>
    <mergeCell ref="B41:D41"/>
    <mergeCell ref="E41:G41"/>
    <mergeCell ref="B36:D36"/>
    <mergeCell ref="E36:G36"/>
    <mergeCell ref="B37:D37"/>
    <mergeCell ref="E37:G37"/>
    <mergeCell ref="B38:D38"/>
    <mergeCell ref="E38:G38"/>
    <mergeCell ref="B33:D33"/>
    <mergeCell ref="E33:G33"/>
    <mergeCell ref="B34:D34"/>
    <mergeCell ref="E34:G34"/>
    <mergeCell ref="B35:D35"/>
    <mergeCell ref="E35:G35"/>
    <mergeCell ref="B30:D30"/>
    <mergeCell ref="E30:G30"/>
    <mergeCell ref="B31:D31"/>
    <mergeCell ref="E31:G31"/>
    <mergeCell ref="B32:D32"/>
    <mergeCell ref="E32:G32"/>
    <mergeCell ref="B27:D27"/>
    <mergeCell ref="E27:G27"/>
    <mergeCell ref="B28:D28"/>
    <mergeCell ref="E28:G28"/>
    <mergeCell ref="B29:D29"/>
    <mergeCell ref="E29:G29"/>
    <mergeCell ref="B24:D24"/>
    <mergeCell ref="E24:G24"/>
    <mergeCell ref="B25:D25"/>
    <mergeCell ref="E25:G25"/>
    <mergeCell ref="B26:D26"/>
    <mergeCell ref="E26:G26"/>
    <mergeCell ref="B21:D21"/>
    <mergeCell ref="E21:G21"/>
    <mergeCell ref="B22:D22"/>
    <mergeCell ref="E22:G22"/>
    <mergeCell ref="B23:D23"/>
    <mergeCell ref="E23:G23"/>
    <mergeCell ref="B18:D18"/>
    <mergeCell ref="E18:G18"/>
    <mergeCell ref="B19:D19"/>
    <mergeCell ref="E19:G19"/>
    <mergeCell ref="B20:D20"/>
    <mergeCell ref="E20:G20"/>
    <mergeCell ref="B16:D16"/>
    <mergeCell ref="E16:G16"/>
    <mergeCell ref="B17:D17"/>
    <mergeCell ref="E17:G17"/>
    <mergeCell ref="B13:D13"/>
    <mergeCell ref="E13:G13"/>
    <mergeCell ref="B14:D14"/>
    <mergeCell ref="E14:G14"/>
    <mergeCell ref="B15:D15"/>
    <mergeCell ref="E15:G15"/>
    <mergeCell ref="B10:D10"/>
    <mergeCell ref="E10:G10"/>
    <mergeCell ref="B11:D11"/>
    <mergeCell ref="E11:G11"/>
    <mergeCell ref="B12:D12"/>
    <mergeCell ref="E12:G12"/>
    <mergeCell ref="B7:D7"/>
    <mergeCell ref="E7:G7"/>
    <mergeCell ref="B8:D8"/>
    <mergeCell ref="E8:G8"/>
    <mergeCell ref="B9:D9"/>
    <mergeCell ref="E9:G9"/>
    <mergeCell ref="A4:B4"/>
    <mergeCell ref="C4:D4"/>
    <mergeCell ref="F4:G4"/>
    <mergeCell ref="I4:K4"/>
    <mergeCell ref="B6:D6"/>
    <mergeCell ref="E6:G6"/>
    <mergeCell ref="A1:K1"/>
    <mergeCell ref="A2:K2"/>
    <mergeCell ref="A3:B3"/>
    <mergeCell ref="C3:D3"/>
    <mergeCell ref="F3:G3"/>
    <mergeCell ref="I3:K3"/>
  </mergeCells>
  <printOptions horizontalCentered="1" verticalCentered="1"/>
  <pageMargins left="0" right="0" top="0" bottom="0" header="0" footer="0"/>
  <pageSetup scale="7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3"/>
  <dimension ref="A1:K69"/>
  <sheetViews>
    <sheetView view="pageBreakPreview" zoomScale="80" zoomScaleNormal="50" zoomScaleSheetLayoutView="80" workbookViewId="0">
      <selection activeCell="E8" sqref="E8:G8"/>
    </sheetView>
  </sheetViews>
  <sheetFormatPr defaultRowHeight="21"/>
  <cols>
    <col min="1" max="1" width="6.42578125" style="18" customWidth="1"/>
    <col min="2" max="2" width="18.85546875" style="1" customWidth="1"/>
    <col min="3" max="3" width="11.85546875" style="1" customWidth="1"/>
    <col min="4" max="4" width="21.5703125" style="1" customWidth="1"/>
    <col min="5" max="5" width="19.42578125" style="1" customWidth="1"/>
    <col min="6" max="6" width="12.85546875" style="1" customWidth="1"/>
    <col min="7" max="7" width="10.5703125" style="1" customWidth="1"/>
    <col min="8" max="8" width="12" style="7" customWidth="1"/>
    <col min="9" max="9" width="10.85546875" style="1" customWidth="1"/>
    <col min="10" max="10" width="10.42578125" style="1" customWidth="1"/>
    <col min="11" max="11" width="13.42578125" style="1" customWidth="1"/>
  </cols>
  <sheetData>
    <row r="1" spans="1:11" ht="79.5" customHeight="1">
      <c r="A1" s="165" t="s">
        <v>0</v>
      </c>
      <c r="B1" s="165"/>
      <c r="C1" s="165"/>
      <c r="D1" s="165"/>
      <c r="E1" s="165"/>
      <c r="F1" s="165"/>
      <c r="G1" s="165"/>
      <c r="H1" s="165"/>
      <c r="I1" s="165"/>
      <c r="J1" s="165"/>
      <c r="K1" s="165"/>
    </row>
    <row r="2" spans="1:11" ht="33.75" customHeight="1">
      <c r="A2" s="166" t="s">
        <v>41</v>
      </c>
      <c r="B2" s="166"/>
      <c r="C2" s="166"/>
      <c r="D2" s="166"/>
      <c r="E2" s="166"/>
      <c r="F2" s="166"/>
      <c r="G2" s="166"/>
      <c r="H2" s="166"/>
      <c r="I2" s="166"/>
      <c r="J2" s="166"/>
      <c r="K2" s="166"/>
    </row>
    <row r="3" spans="1:11" ht="34.5" customHeight="1">
      <c r="A3" s="264" t="s">
        <v>213</v>
      </c>
      <c r="B3" s="265"/>
      <c r="C3" s="266" t="s">
        <v>19</v>
      </c>
      <c r="D3" s="267"/>
      <c r="E3" s="37" t="s">
        <v>44</v>
      </c>
      <c r="F3" s="271" t="s">
        <v>45</v>
      </c>
      <c r="G3" s="272"/>
      <c r="H3" s="35" t="s">
        <v>46</v>
      </c>
      <c r="I3" s="266" t="s">
        <v>47</v>
      </c>
      <c r="J3" s="270"/>
      <c r="K3" s="267"/>
    </row>
    <row r="4" spans="1:11" ht="39.75" customHeight="1">
      <c r="A4" s="264" t="s">
        <v>215</v>
      </c>
      <c r="B4" s="265"/>
      <c r="C4" s="266">
        <v>131</v>
      </c>
      <c r="D4" s="267"/>
      <c r="E4" s="38" t="s">
        <v>49</v>
      </c>
      <c r="F4" s="268" t="s">
        <v>50</v>
      </c>
      <c r="G4" s="269"/>
      <c r="H4" s="36" t="s">
        <v>216</v>
      </c>
      <c r="I4" s="266">
        <v>8</v>
      </c>
      <c r="J4" s="270"/>
      <c r="K4" s="267"/>
    </row>
    <row r="5" spans="1:11" ht="23.25">
      <c r="A5" s="10"/>
      <c r="B5" s="4"/>
      <c r="C5" s="4"/>
      <c r="D5" s="4"/>
      <c r="E5" s="4"/>
      <c r="F5"/>
      <c r="G5"/>
      <c r="H5" s="8"/>
      <c r="I5" s="5"/>
      <c r="J5" s="2"/>
    </row>
    <row r="6" spans="1:11" ht="31.5" customHeight="1">
      <c r="A6" s="11" t="s">
        <v>52</v>
      </c>
      <c r="B6" s="161" t="s">
        <v>53</v>
      </c>
      <c r="C6" s="162"/>
      <c r="D6" s="163"/>
      <c r="E6" s="164" t="s">
        <v>54</v>
      </c>
      <c r="F6" s="164"/>
      <c r="G6" s="164"/>
      <c r="H6" s="24" t="s">
        <v>55</v>
      </c>
      <c r="I6" s="24" t="s">
        <v>56</v>
      </c>
      <c r="J6" s="24" t="s">
        <v>57</v>
      </c>
      <c r="K6" s="24" t="s">
        <v>58</v>
      </c>
    </row>
    <row r="7" spans="1:11" ht="30" hidden="1" customHeight="1">
      <c r="A7" s="13">
        <v>1</v>
      </c>
      <c r="B7" s="174" t="s">
        <v>59</v>
      </c>
      <c r="C7" s="174"/>
      <c r="D7" s="174"/>
      <c r="E7" s="174" t="s">
        <v>60</v>
      </c>
      <c r="F7" s="174"/>
      <c r="G7" s="174"/>
      <c r="H7" s="9"/>
      <c r="I7" s="3"/>
      <c r="J7" s="3"/>
      <c r="K7" s="3"/>
    </row>
    <row r="8" spans="1:11" ht="116.25" hidden="1" customHeight="1">
      <c r="A8" s="12">
        <v>1.1000000000000001</v>
      </c>
      <c r="B8" s="175" t="s">
        <v>61</v>
      </c>
      <c r="C8" s="176"/>
      <c r="D8" s="177"/>
      <c r="E8" s="178" t="s">
        <v>62</v>
      </c>
      <c r="F8" s="179"/>
      <c r="G8" s="180"/>
      <c r="H8" s="46" t="s">
        <v>63</v>
      </c>
      <c r="I8" s="28"/>
      <c r="J8" s="27">
        <v>15</v>
      </c>
      <c r="K8" s="25">
        <f>J8*I8</f>
        <v>0</v>
      </c>
    </row>
    <row r="9" spans="1:11" ht="126.75" hidden="1" customHeight="1">
      <c r="A9" s="12">
        <v>1.2</v>
      </c>
      <c r="B9" s="196" t="s">
        <v>64</v>
      </c>
      <c r="C9" s="196"/>
      <c r="D9" s="196"/>
      <c r="E9" s="197" t="s">
        <v>65</v>
      </c>
      <c r="F9" s="197"/>
      <c r="G9" s="197"/>
      <c r="H9" s="46" t="s">
        <v>63</v>
      </c>
      <c r="I9" s="28"/>
      <c r="J9" s="27">
        <v>15</v>
      </c>
      <c r="K9" s="25">
        <f>J9*I9</f>
        <v>0</v>
      </c>
    </row>
    <row r="10" spans="1:11" ht="25.5" customHeight="1">
      <c r="A10" s="13">
        <v>2</v>
      </c>
      <c r="B10" s="262" t="s">
        <v>66</v>
      </c>
      <c r="C10" s="262"/>
      <c r="D10" s="262"/>
      <c r="E10" s="262" t="s">
        <v>67</v>
      </c>
      <c r="F10" s="262"/>
      <c r="G10" s="262"/>
      <c r="H10" s="47"/>
      <c r="I10" s="9"/>
      <c r="J10" s="26"/>
      <c r="K10" s="26"/>
    </row>
    <row r="11" spans="1:11" ht="101.25" hidden="1" customHeight="1">
      <c r="A11" s="12">
        <v>2.1</v>
      </c>
      <c r="B11" s="175" t="s">
        <v>68</v>
      </c>
      <c r="C11" s="176"/>
      <c r="D11" s="177"/>
      <c r="E11" s="178" t="s">
        <v>69</v>
      </c>
      <c r="F11" s="179"/>
      <c r="G11" s="180"/>
      <c r="H11" s="46" t="s">
        <v>63</v>
      </c>
      <c r="I11" s="28"/>
      <c r="J11" s="27">
        <v>4</v>
      </c>
      <c r="K11" s="25">
        <f t="shared" ref="K11:K16" si="0">J11*I11</f>
        <v>0</v>
      </c>
    </row>
    <row r="12" spans="1:11" ht="104.25" hidden="1" customHeight="1">
      <c r="A12" s="14">
        <v>2.2000000000000002</v>
      </c>
      <c r="B12" s="175" t="s">
        <v>70</v>
      </c>
      <c r="C12" s="176"/>
      <c r="D12" s="177"/>
      <c r="E12" s="178" t="s">
        <v>71</v>
      </c>
      <c r="F12" s="179"/>
      <c r="G12" s="180"/>
      <c r="H12" s="48" t="s">
        <v>72</v>
      </c>
      <c r="I12" s="28"/>
      <c r="J12" s="27">
        <v>8</v>
      </c>
      <c r="K12" s="25">
        <f t="shared" si="0"/>
        <v>0</v>
      </c>
    </row>
    <row r="13" spans="1:11" ht="93" hidden="1" customHeight="1">
      <c r="A13" s="14">
        <v>2.2999999999999998</v>
      </c>
      <c r="B13" s="175" t="s">
        <v>73</v>
      </c>
      <c r="C13" s="176"/>
      <c r="D13" s="177"/>
      <c r="E13" s="178" t="s">
        <v>74</v>
      </c>
      <c r="F13" s="179"/>
      <c r="G13" s="180"/>
      <c r="H13" s="48" t="s">
        <v>72</v>
      </c>
      <c r="I13" s="28"/>
      <c r="J13" s="27">
        <v>11</v>
      </c>
      <c r="K13" s="25">
        <f t="shared" si="0"/>
        <v>0</v>
      </c>
    </row>
    <row r="14" spans="1:11" ht="157.5" hidden="1" customHeight="1">
      <c r="A14" s="14">
        <v>2.4</v>
      </c>
      <c r="B14" s="175" t="s">
        <v>75</v>
      </c>
      <c r="C14" s="176"/>
      <c r="D14" s="177"/>
      <c r="E14" s="178" t="s">
        <v>76</v>
      </c>
      <c r="F14" s="179"/>
      <c r="G14" s="180"/>
      <c r="H14" s="46" t="s">
        <v>63</v>
      </c>
      <c r="I14" s="28"/>
      <c r="J14" s="27">
        <v>15</v>
      </c>
      <c r="K14" s="25">
        <f t="shared" si="0"/>
        <v>0</v>
      </c>
    </row>
    <row r="15" spans="1:11" ht="84" customHeight="1">
      <c r="A15" s="12">
        <v>2.5</v>
      </c>
      <c r="B15" s="175" t="s">
        <v>77</v>
      </c>
      <c r="C15" s="176"/>
      <c r="D15" s="177"/>
      <c r="E15" s="178" t="s">
        <v>78</v>
      </c>
      <c r="F15" s="179"/>
      <c r="G15" s="180"/>
      <c r="H15" s="46" t="s">
        <v>63</v>
      </c>
      <c r="I15" s="28">
        <v>6</v>
      </c>
      <c r="J15" s="27">
        <v>18</v>
      </c>
      <c r="K15" s="25">
        <f t="shared" si="0"/>
        <v>108</v>
      </c>
    </row>
    <row r="16" spans="1:11" ht="131.44999999999999" hidden="1" customHeight="1">
      <c r="A16" s="14">
        <v>2.6</v>
      </c>
      <c r="B16" s="175" t="s">
        <v>79</v>
      </c>
      <c r="C16" s="176"/>
      <c r="D16" s="177"/>
      <c r="E16" s="178" t="s">
        <v>80</v>
      </c>
      <c r="F16" s="179"/>
      <c r="G16" s="180"/>
      <c r="H16" s="46" t="s">
        <v>63</v>
      </c>
      <c r="I16" s="28"/>
      <c r="J16" s="27">
        <v>10</v>
      </c>
      <c r="K16" s="25">
        <f t="shared" si="0"/>
        <v>0</v>
      </c>
    </row>
    <row r="17" spans="1:11" ht="30" hidden="1" customHeight="1">
      <c r="A17" s="15">
        <v>3</v>
      </c>
      <c r="B17" s="263" t="s">
        <v>81</v>
      </c>
      <c r="C17" s="263"/>
      <c r="D17" s="263"/>
      <c r="E17" s="262" t="s">
        <v>82</v>
      </c>
      <c r="F17" s="262"/>
      <c r="G17" s="262"/>
      <c r="H17" s="47"/>
      <c r="I17" s="29"/>
      <c r="J17" s="26"/>
      <c r="K17" s="26"/>
    </row>
    <row r="18" spans="1:11" ht="90" hidden="1" customHeight="1">
      <c r="A18" s="12">
        <v>3.1</v>
      </c>
      <c r="B18" s="175" t="s">
        <v>83</v>
      </c>
      <c r="C18" s="176"/>
      <c r="D18" s="177"/>
      <c r="E18" s="178" t="s">
        <v>84</v>
      </c>
      <c r="F18" s="179"/>
      <c r="G18" s="180"/>
      <c r="H18" s="46" t="s">
        <v>85</v>
      </c>
      <c r="I18" s="28"/>
      <c r="J18" s="27">
        <v>50</v>
      </c>
      <c r="K18" s="25">
        <f t="shared" ref="K18:K23" si="1">J18*I18</f>
        <v>0</v>
      </c>
    </row>
    <row r="19" spans="1:11" ht="108.6" hidden="1" customHeight="1">
      <c r="A19" s="12">
        <v>3.2</v>
      </c>
      <c r="B19" s="175" t="s">
        <v>86</v>
      </c>
      <c r="C19" s="176"/>
      <c r="D19" s="177"/>
      <c r="E19" s="178" t="s">
        <v>87</v>
      </c>
      <c r="F19" s="179"/>
      <c r="G19" s="180"/>
      <c r="H19" s="46" t="s">
        <v>63</v>
      </c>
      <c r="I19" s="28"/>
      <c r="J19" s="27">
        <v>10</v>
      </c>
      <c r="K19" s="25">
        <f t="shared" si="1"/>
        <v>0</v>
      </c>
    </row>
    <row r="20" spans="1:11" ht="116.1" hidden="1" customHeight="1">
      <c r="A20" s="12">
        <v>3.3</v>
      </c>
      <c r="B20" s="175" t="s">
        <v>88</v>
      </c>
      <c r="C20" s="176"/>
      <c r="D20" s="177"/>
      <c r="E20" s="178" t="s">
        <v>89</v>
      </c>
      <c r="F20" s="179"/>
      <c r="G20" s="180"/>
      <c r="H20" s="46" t="s">
        <v>63</v>
      </c>
      <c r="I20" s="28"/>
      <c r="J20" s="27">
        <v>60</v>
      </c>
      <c r="K20" s="25">
        <f t="shared" si="1"/>
        <v>0</v>
      </c>
    </row>
    <row r="21" spans="1:11" ht="91.5" hidden="1" customHeight="1">
      <c r="A21" s="53">
        <v>3.4</v>
      </c>
      <c r="B21" s="175" t="s">
        <v>90</v>
      </c>
      <c r="C21" s="176"/>
      <c r="D21" s="177"/>
      <c r="E21" s="178" t="s">
        <v>91</v>
      </c>
      <c r="F21" s="179"/>
      <c r="G21" s="180"/>
      <c r="H21" s="48" t="s">
        <v>85</v>
      </c>
      <c r="I21" s="28"/>
      <c r="J21" s="27">
        <v>25</v>
      </c>
      <c r="K21" s="25">
        <f t="shared" si="1"/>
        <v>0</v>
      </c>
    </row>
    <row r="22" spans="1:11" ht="119.1" hidden="1" customHeight="1">
      <c r="A22" s="34">
        <v>3.5</v>
      </c>
      <c r="B22" s="175" t="s">
        <v>92</v>
      </c>
      <c r="C22" s="176"/>
      <c r="D22" s="177"/>
      <c r="E22" s="178" t="s">
        <v>93</v>
      </c>
      <c r="F22" s="179"/>
      <c r="G22" s="180"/>
      <c r="H22" s="46" t="s">
        <v>63</v>
      </c>
      <c r="I22" s="28"/>
      <c r="J22" s="27">
        <v>50</v>
      </c>
      <c r="K22" s="25">
        <f t="shared" si="1"/>
        <v>0</v>
      </c>
    </row>
    <row r="23" spans="1:11" ht="91.5" hidden="1" customHeight="1">
      <c r="A23" s="34">
        <v>3.6</v>
      </c>
      <c r="B23" s="175" t="s">
        <v>94</v>
      </c>
      <c r="C23" s="176"/>
      <c r="D23" s="177"/>
      <c r="E23" s="178" t="s">
        <v>95</v>
      </c>
      <c r="F23" s="179"/>
      <c r="G23" s="180"/>
      <c r="H23" s="48" t="s">
        <v>85</v>
      </c>
      <c r="I23" s="28"/>
      <c r="J23" s="27">
        <v>25</v>
      </c>
      <c r="K23" s="25">
        <f t="shared" si="1"/>
        <v>0</v>
      </c>
    </row>
    <row r="24" spans="1:11" ht="28.5" hidden="1" customHeight="1">
      <c r="A24" s="16">
        <v>4</v>
      </c>
      <c r="B24" s="262" t="s">
        <v>96</v>
      </c>
      <c r="C24" s="262"/>
      <c r="D24" s="262"/>
      <c r="E24" s="262" t="s">
        <v>97</v>
      </c>
      <c r="F24" s="262"/>
      <c r="G24" s="262"/>
      <c r="H24" s="47"/>
      <c r="I24" s="29"/>
      <c r="J24" s="26"/>
      <c r="K24" s="26"/>
    </row>
    <row r="25" spans="1:11" ht="148.5" hidden="1" customHeight="1">
      <c r="A25" s="77">
        <v>4.0999999999999996</v>
      </c>
      <c r="B25" s="175" t="s">
        <v>98</v>
      </c>
      <c r="C25" s="176"/>
      <c r="D25" s="177"/>
      <c r="E25" s="178" t="s">
        <v>99</v>
      </c>
      <c r="F25" s="179"/>
      <c r="G25" s="180"/>
      <c r="H25" s="46" t="s">
        <v>63</v>
      </c>
      <c r="I25" s="28"/>
      <c r="J25" s="27">
        <v>110</v>
      </c>
      <c r="K25" s="25">
        <f>J25*I25</f>
        <v>0</v>
      </c>
    </row>
    <row r="26" spans="1:11" ht="112.5" hidden="1" customHeight="1">
      <c r="A26" s="14">
        <v>4.2</v>
      </c>
      <c r="B26" s="175" t="s">
        <v>100</v>
      </c>
      <c r="C26" s="176"/>
      <c r="D26" s="177"/>
      <c r="E26" s="178" t="s">
        <v>101</v>
      </c>
      <c r="F26" s="179"/>
      <c r="G26" s="180"/>
      <c r="H26" s="46" t="s">
        <v>63</v>
      </c>
      <c r="I26" s="28"/>
      <c r="J26" s="27">
        <v>90</v>
      </c>
      <c r="K26" s="25">
        <f>J26*I26</f>
        <v>0</v>
      </c>
    </row>
    <row r="27" spans="1:11" ht="89.1" hidden="1" customHeight="1">
      <c r="A27" s="54">
        <v>4.3</v>
      </c>
      <c r="B27" s="175" t="s">
        <v>102</v>
      </c>
      <c r="C27" s="176"/>
      <c r="D27" s="177"/>
      <c r="E27" s="178" t="s">
        <v>103</v>
      </c>
      <c r="F27" s="179"/>
      <c r="G27" s="180"/>
      <c r="H27" s="46" t="s">
        <v>63</v>
      </c>
      <c r="I27" s="28"/>
      <c r="J27" s="27">
        <v>90</v>
      </c>
      <c r="K27" s="25">
        <f>J27*I27</f>
        <v>0</v>
      </c>
    </row>
    <row r="28" spans="1:11" ht="97.5" hidden="1" customHeight="1">
      <c r="A28" s="14">
        <v>4.4000000000000004</v>
      </c>
      <c r="B28" s="175" t="s">
        <v>104</v>
      </c>
      <c r="C28" s="176"/>
      <c r="D28" s="177"/>
      <c r="E28" s="178" t="s">
        <v>105</v>
      </c>
      <c r="F28" s="179"/>
      <c r="G28" s="180"/>
      <c r="H28" s="49" t="s">
        <v>106</v>
      </c>
      <c r="I28" s="28"/>
      <c r="J28" s="27">
        <v>8</v>
      </c>
      <c r="K28" s="25">
        <f>J28*I28</f>
        <v>0</v>
      </c>
    </row>
    <row r="29" spans="1:11" ht="137.25" hidden="1" customHeight="1">
      <c r="A29" s="14">
        <v>4.5</v>
      </c>
      <c r="B29" s="175" t="s">
        <v>107</v>
      </c>
      <c r="C29" s="176"/>
      <c r="D29" s="177"/>
      <c r="E29" s="178" t="s">
        <v>108</v>
      </c>
      <c r="F29" s="179"/>
      <c r="G29" s="180"/>
      <c r="H29" s="49" t="s">
        <v>106</v>
      </c>
      <c r="I29" s="28"/>
      <c r="J29" s="27">
        <v>35</v>
      </c>
      <c r="K29" s="25">
        <f>J29*I29</f>
        <v>0</v>
      </c>
    </row>
    <row r="30" spans="1:11" ht="33" hidden="1" customHeight="1">
      <c r="A30" s="16">
        <v>5</v>
      </c>
      <c r="B30" s="262" t="s">
        <v>109</v>
      </c>
      <c r="C30" s="262"/>
      <c r="D30" s="262"/>
      <c r="E30" s="262" t="s">
        <v>110</v>
      </c>
      <c r="F30" s="262"/>
      <c r="G30" s="262"/>
      <c r="H30" s="47"/>
      <c r="I30" s="30"/>
      <c r="J30" s="26"/>
      <c r="K30" s="26"/>
    </row>
    <row r="31" spans="1:11" ht="167.25" hidden="1" customHeight="1">
      <c r="A31" s="55">
        <v>5.0999999999999996</v>
      </c>
      <c r="B31" s="196" t="s">
        <v>111</v>
      </c>
      <c r="C31" s="196"/>
      <c r="D31" s="196"/>
      <c r="E31" s="197" t="s">
        <v>112</v>
      </c>
      <c r="F31" s="197"/>
      <c r="G31" s="197"/>
      <c r="H31" s="48" t="s">
        <v>72</v>
      </c>
      <c r="I31" s="28"/>
      <c r="J31" s="27">
        <v>10</v>
      </c>
      <c r="K31" s="25">
        <f>J31*I31</f>
        <v>0</v>
      </c>
    </row>
    <row r="32" spans="1:11" ht="135" hidden="1" customHeight="1">
      <c r="A32" s="14">
        <v>5.2</v>
      </c>
      <c r="B32" s="196" t="s">
        <v>113</v>
      </c>
      <c r="C32" s="196"/>
      <c r="D32" s="196"/>
      <c r="E32" s="258" t="s">
        <v>114</v>
      </c>
      <c r="F32" s="258"/>
      <c r="G32" s="258"/>
      <c r="H32" s="48" t="s">
        <v>63</v>
      </c>
      <c r="I32" s="28"/>
      <c r="J32" s="27">
        <v>35</v>
      </c>
      <c r="K32" s="25">
        <f>J32*I32</f>
        <v>0</v>
      </c>
    </row>
    <row r="33" spans="1:11" ht="33" customHeight="1">
      <c r="A33" s="41">
        <v>6</v>
      </c>
      <c r="B33" s="259" t="s">
        <v>115</v>
      </c>
      <c r="C33" s="260"/>
      <c r="D33" s="261"/>
      <c r="E33" s="259" t="s">
        <v>116</v>
      </c>
      <c r="F33" s="260"/>
      <c r="G33" s="261"/>
      <c r="H33" s="50"/>
      <c r="I33" s="30"/>
      <c r="J33" s="26"/>
      <c r="K33" s="26"/>
    </row>
    <row r="34" spans="1:11" ht="112.5" hidden="1" customHeight="1">
      <c r="A34" s="54">
        <v>6.1</v>
      </c>
      <c r="B34" s="175" t="s">
        <v>117</v>
      </c>
      <c r="C34" s="176"/>
      <c r="D34" s="177"/>
      <c r="E34" s="178" t="s">
        <v>118</v>
      </c>
      <c r="F34" s="179"/>
      <c r="G34" s="180"/>
      <c r="H34" s="46" t="s">
        <v>85</v>
      </c>
      <c r="I34" s="28"/>
      <c r="J34" s="27">
        <v>200</v>
      </c>
      <c r="K34" s="25">
        <f>J34*I34</f>
        <v>0</v>
      </c>
    </row>
    <row r="35" spans="1:11" ht="113.25" hidden="1" customHeight="1">
      <c r="A35" s="54">
        <v>6.2</v>
      </c>
      <c r="B35" s="175" t="s">
        <v>119</v>
      </c>
      <c r="C35" s="176"/>
      <c r="D35" s="177"/>
      <c r="E35" s="178" t="s">
        <v>120</v>
      </c>
      <c r="F35" s="179"/>
      <c r="G35" s="180"/>
      <c r="H35" s="48" t="s">
        <v>85</v>
      </c>
      <c r="I35" s="28"/>
      <c r="J35" s="27">
        <v>200</v>
      </c>
      <c r="K35" s="25">
        <f>J35*I35</f>
        <v>0</v>
      </c>
    </row>
    <row r="36" spans="1:11" ht="113.25" hidden="1" customHeight="1">
      <c r="A36" s="12">
        <v>6.3</v>
      </c>
      <c r="B36" s="196" t="s">
        <v>121</v>
      </c>
      <c r="C36" s="196"/>
      <c r="D36" s="196"/>
      <c r="E36" s="197" t="s">
        <v>122</v>
      </c>
      <c r="F36" s="197"/>
      <c r="G36" s="197"/>
      <c r="H36" s="48" t="s">
        <v>85</v>
      </c>
      <c r="I36" s="28"/>
      <c r="J36" s="27">
        <v>250</v>
      </c>
      <c r="K36" s="25">
        <f t="shared" ref="K36:K54" si="2">J36*I36</f>
        <v>0</v>
      </c>
    </row>
    <row r="37" spans="1:11" ht="113.25" customHeight="1">
      <c r="A37" s="12">
        <v>6.4</v>
      </c>
      <c r="B37" s="196" t="s">
        <v>123</v>
      </c>
      <c r="C37" s="196"/>
      <c r="D37" s="196"/>
      <c r="E37" s="197" t="s">
        <v>124</v>
      </c>
      <c r="F37" s="197"/>
      <c r="G37" s="197"/>
      <c r="H37" s="48" t="s">
        <v>85</v>
      </c>
      <c r="I37" s="28">
        <v>1</v>
      </c>
      <c r="J37" s="27">
        <v>210</v>
      </c>
      <c r="K37" s="25">
        <f t="shared" si="2"/>
        <v>210</v>
      </c>
    </row>
    <row r="38" spans="1:11" ht="113.25" customHeight="1">
      <c r="A38" s="54">
        <v>6.5</v>
      </c>
      <c r="B38" s="196" t="s">
        <v>125</v>
      </c>
      <c r="C38" s="196"/>
      <c r="D38" s="196"/>
      <c r="E38" s="197" t="s">
        <v>126</v>
      </c>
      <c r="F38" s="197"/>
      <c r="G38" s="197"/>
      <c r="H38" s="48" t="s">
        <v>72</v>
      </c>
      <c r="I38" s="28">
        <v>20</v>
      </c>
      <c r="J38" s="27">
        <v>15</v>
      </c>
      <c r="K38" s="25">
        <f t="shared" si="2"/>
        <v>300</v>
      </c>
    </row>
    <row r="39" spans="1:11" ht="87.75" customHeight="1">
      <c r="A39" s="54">
        <v>6.6</v>
      </c>
      <c r="B39" s="196" t="s">
        <v>127</v>
      </c>
      <c r="C39" s="196"/>
      <c r="D39" s="196"/>
      <c r="E39" s="197" t="s">
        <v>128</v>
      </c>
      <c r="F39" s="197"/>
      <c r="G39" s="197"/>
      <c r="H39" s="48" t="s">
        <v>85</v>
      </c>
      <c r="I39" s="28">
        <v>2</v>
      </c>
      <c r="J39" s="27">
        <v>30</v>
      </c>
      <c r="K39" s="25">
        <f t="shared" si="2"/>
        <v>60</v>
      </c>
    </row>
    <row r="40" spans="1:11" ht="113.25" hidden="1" customHeight="1">
      <c r="A40" s="12">
        <v>6.7</v>
      </c>
      <c r="B40" s="196" t="s">
        <v>129</v>
      </c>
      <c r="C40" s="196"/>
      <c r="D40" s="196"/>
      <c r="E40" s="197" t="s">
        <v>130</v>
      </c>
      <c r="F40" s="197"/>
      <c r="G40" s="197"/>
      <c r="H40" s="48" t="s">
        <v>72</v>
      </c>
      <c r="I40" s="28"/>
      <c r="J40" s="27">
        <v>20</v>
      </c>
      <c r="K40" s="25">
        <f t="shared" si="2"/>
        <v>0</v>
      </c>
    </row>
    <row r="41" spans="1:11" ht="137.1" hidden="1" customHeight="1">
      <c r="A41" s="12">
        <v>6.8</v>
      </c>
      <c r="B41" s="196" t="s">
        <v>131</v>
      </c>
      <c r="C41" s="196"/>
      <c r="D41" s="196"/>
      <c r="E41" s="197" t="s">
        <v>132</v>
      </c>
      <c r="F41" s="197"/>
      <c r="G41" s="197"/>
      <c r="H41" s="48" t="s">
        <v>85</v>
      </c>
      <c r="I41" s="28"/>
      <c r="J41" s="27">
        <v>175</v>
      </c>
      <c r="K41" s="25">
        <f t="shared" si="2"/>
        <v>0</v>
      </c>
    </row>
    <row r="42" spans="1:11" ht="72" hidden="1" customHeight="1">
      <c r="A42" s="12">
        <v>6.9</v>
      </c>
      <c r="B42" s="196" t="s">
        <v>133</v>
      </c>
      <c r="C42" s="196"/>
      <c r="D42" s="196"/>
      <c r="E42" s="197" t="s">
        <v>134</v>
      </c>
      <c r="F42" s="197"/>
      <c r="G42" s="197"/>
      <c r="H42" s="48" t="s">
        <v>85</v>
      </c>
      <c r="I42" s="28"/>
      <c r="J42" s="27">
        <v>35</v>
      </c>
      <c r="K42" s="25">
        <f t="shared" si="2"/>
        <v>0</v>
      </c>
    </row>
    <row r="43" spans="1:11" ht="75" hidden="1" customHeight="1">
      <c r="A43" s="57">
        <v>6.1</v>
      </c>
      <c r="B43" s="196" t="s">
        <v>135</v>
      </c>
      <c r="C43" s="196"/>
      <c r="D43" s="196"/>
      <c r="E43" s="197" t="s">
        <v>136</v>
      </c>
      <c r="F43" s="197"/>
      <c r="G43" s="197"/>
      <c r="H43" s="48" t="s">
        <v>85</v>
      </c>
      <c r="I43" s="28"/>
      <c r="J43" s="27">
        <v>20</v>
      </c>
      <c r="K43" s="25">
        <f t="shared" si="2"/>
        <v>0</v>
      </c>
    </row>
    <row r="44" spans="1:11" ht="57.75" hidden="1" customHeight="1">
      <c r="A44" s="40">
        <v>6.11</v>
      </c>
      <c r="B44" s="196" t="s">
        <v>137</v>
      </c>
      <c r="C44" s="196"/>
      <c r="D44" s="196"/>
      <c r="E44" s="197" t="s">
        <v>138</v>
      </c>
      <c r="F44" s="197"/>
      <c r="G44" s="197"/>
      <c r="H44" s="48" t="s">
        <v>85</v>
      </c>
      <c r="I44" s="28"/>
      <c r="J44" s="27">
        <v>120</v>
      </c>
      <c r="K44" s="25">
        <f t="shared" si="2"/>
        <v>0</v>
      </c>
    </row>
    <row r="45" spans="1:11" ht="111" hidden="1" customHeight="1">
      <c r="A45" s="57">
        <v>6.12</v>
      </c>
      <c r="B45" s="196" t="s">
        <v>139</v>
      </c>
      <c r="C45" s="196"/>
      <c r="D45" s="196"/>
      <c r="E45" s="197" t="s">
        <v>140</v>
      </c>
      <c r="F45" s="197"/>
      <c r="G45" s="197"/>
      <c r="H45" s="48" t="s">
        <v>85</v>
      </c>
      <c r="I45" s="28"/>
      <c r="J45" s="27">
        <v>90</v>
      </c>
      <c r="K45" s="25">
        <f t="shared" si="2"/>
        <v>0</v>
      </c>
    </row>
    <row r="46" spans="1:11" ht="106.35" hidden="1" customHeight="1">
      <c r="A46" s="57">
        <v>6.13</v>
      </c>
      <c r="B46" s="196" t="s">
        <v>141</v>
      </c>
      <c r="C46" s="196"/>
      <c r="D46" s="196"/>
      <c r="E46" s="197" t="s">
        <v>142</v>
      </c>
      <c r="F46" s="197"/>
      <c r="G46" s="197"/>
      <c r="H46" s="48" t="s">
        <v>85</v>
      </c>
      <c r="I46" s="28"/>
      <c r="J46" s="27">
        <v>90</v>
      </c>
      <c r="K46" s="25">
        <f t="shared" si="2"/>
        <v>0</v>
      </c>
    </row>
    <row r="47" spans="1:11" ht="97.35" hidden="1" customHeight="1">
      <c r="A47" s="40">
        <v>6.14</v>
      </c>
      <c r="B47" s="196" t="s">
        <v>143</v>
      </c>
      <c r="C47" s="196"/>
      <c r="D47" s="196"/>
      <c r="E47" s="212" t="s">
        <v>144</v>
      </c>
      <c r="F47" s="212"/>
      <c r="G47" s="212"/>
      <c r="H47" s="48" t="s">
        <v>85</v>
      </c>
      <c r="I47" s="28"/>
      <c r="J47" s="27">
        <v>220</v>
      </c>
      <c r="K47" s="25">
        <f t="shared" si="2"/>
        <v>0</v>
      </c>
    </row>
    <row r="48" spans="1:11" ht="113.45" customHeight="1">
      <c r="A48" s="57">
        <v>6.15</v>
      </c>
      <c r="B48" s="196" t="s">
        <v>145</v>
      </c>
      <c r="C48" s="196"/>
      <c r="D48" s="196"/>
      <c r="E48" s="197" t="s">
        <v>146</v>
      </c>
      <c r="F48" s="197"/>
      <c r="G48" s="197"/>
      <c r="H48" s="48" t="s">
        <v>85</v>
      </c>
      <c r="I48" s="28">
        <v>1</v>
      </c>
      <c r="J48" s="27">
        <v>120</v>
      </c>
      <c r="K48" s="25">
        <f t="shared" si="2"/>
        <v>120</v>
      </c>
    </row>
    <row r="49" spans="1:11" ht="97.5" hidden="1" customHeight="1">
      <c r="A49" s="40">
        <v>6.16</v>
      </c>
      <c r="B49" s="196" t="s">
        <v>147</v>
      </c>
      <c r="C49" s="196"/>
      <c r="D49" s="196"/>
      <c r="E49" s="212" t="s">
        <v>148</v>
      </c>
      <c r="F49" s="212"/>
      <c r="G49" s="212"/>
      <c r="H49" s="48" t="s">
        <v>85</v>
      </c>
      <c r="I49" s="28"/>
      <c r="J49" s="27">
        <v>175</v>
      </c>
      <c r="K49" s="25">
        <f t="shared" si="2"/>
        <v>0</v>
      </c>
    </row>
    <row r="50" spans="1:11" ht="110.1" hidden="1" customHeight="1">
      <c r="A50" s="40">
        <v>6.17</v>
      </c>
      <c r="B50" s="196" t="s">
        <v>149</v>
      </c>
      <c r="C50" s="196"/>
      <c r="D50" s="196"/>
      <c r="E50" s="197" t="s">
        <v>150</v>
      </c>
      <c r="F50" s="197"/>
      <c r="G50" s="197"/>
      <c r="H50" s="48" t="s">
        <v>85</v>
      </c>
      <c r="I50" s="28"/>
      <c r="J50" s="27">
        <v>185</v>
      </c>
      <c r="K50" s="25">
        <f t="shared" si="2"/>
        <v>0</v>
      </c>
    </row>
    <row r="51" spans="1:11" ht="138.6" hidden="1" customHeight="1">
      <c r="A51" s="40">
        <v>6.1800000000000104</v>
      </c>
      <c r="B51" s="196" t="s">
        <v>151</v>
      </c>
      <c r="C51" s="196"/>
      <c r="D51" s="196"/>
      <c r="E51" s="197" t="s">
        <v>152</v>
      </c>
      <c r="F51" s="197"/>
      <c r="G51" s="197"/>
      <c r="H51" s="48" t="s">
        <v>153</v>
      </c>
      <c r="I51" s="28"/>
      <c r="J51" s="27">
        <v>120</v>
      </c>
      <c r="K51" s="25">
        <f t="shared" si="2"/>
        <v>0</v>
      </c>
    </row>
    <row r="52" spans="1:11" ht="31.5" hidden="1" customHeight="1">
      <c r="A52" s="31">
        <v>7</v>
      </c>
      <c r="B52" s="248" t="s">
        <v>154</v>
      </c>
      <c r="C52" s="249"/>
      <c r="D52" s="250"/>
      <c r="E52" s="251" t="s">
        <v>155</v>
      </c>
      <c r="F52" s="251"/>
      <c r="G52" s="251"/>
      <c r="H52" s="51"/>
      <c r="I52" s="32"/>
      <c r="J52" s="32"/>
      <c r="K52" s="33"/>
    </row>
    <row r="53" spans="1:11" ht="113.25" hidden="1" customHeight="1">
      <c r="A53" s="14">
        <v>7.1</v>
      </c>
      <c r="B53" s="196" t="s">
        <v>156</v>
      </c>
      <c r="C53" s="196"/>
      <c r="D53" s="196"/>
      <c r="E53" s="197" t="s">
        <v>157</v>
      </c>
      <c r="F53" s="197"/>
      <c r="G53" s="197"/>
      <c r="H53" s="48"/>
      <c r="I53" s="28"/>
      <c r="J53" s="27">
        <v>25</v>
      </c>
      <c r="K53" s="25">
        <f t="shared" si="2"/>
        <v>0</v>
      </c>
    </row>
    <row r="54" spans="1:11" ht="113.25" hidden="1" customHeight="1">
      <c r="A54" s="14">
        <v>7.2</v>
      </c>
      <c r="B54" s="196" t="s">
        <v>158</v>
      </c>
      <c r="C54" s="196"/>
      <c r="D54" s="196"/>
      <c r="E54" s="212" t="s">
        <v>159</v>
      </c>
      <c r="F54" s="212"/>
      <c r="G54" s="212"/>
      <c r="H54" s="48"/>
      <c r="I54" s="28"/>
      <c r="J54" s="27">
        <v>25</v>
      </c>
      <c r="K54" s="25">
        <f t="shared" si="2"/>
        <v>0</v>
      </c>
    </row>
    <row r="55" spans="1:11" ht="31.5" hidden="1" customHeight="1" thickBot="1">
      <c r="A55" s="31">
        <v>8</v>
      </c>
      <c r="B55" s="248" t="s">
        <v>160</v>
      </c>
      <c r="C55" s="249"/>
      <c r="D55" s="250"/>
      <c r="E55" s="251" t="s">
        <v>161</v>
      </c>
      <c r="F55" s="251"/>
      <c r="G55" s="251"/>
      <c r="H55" s="51"/>
      <c r="I55" s="32"/>
      <c r="J55" s="32"/>
      <c r="K55" s="33"/>
    </row>
    <row r="56" spans="1:11" ht="127.5" hidden="1" customHeight="1" thickBot="1">
      <c r="A56" s="56">
        <v>8.1</v>
      </c>
      <c r="B56" s="252" t="s">
        <v>162</v>
      </c>
      <c r="C56" s="253"/>
      <c r="D56" s="254"/>
      <c r="E56" s="255" t="s">
        <v>163</v>
      </c>
      <c r="F56" s="256"/>
      <c r="G56" s="257"/>
      <c r="H56" s="52" t="s">
        <v>85</v>
      </c>
      <c r="I56" s="43"/>
      <c r="J56" s="44">
        <v>50</v>
      </c>
      <c r="K56" s="45">
        <f t="shared" ref="K56:K67" si="3">I56*J56</f>
        <v>0</v>
      </c>
    </row>
    <row r="57" spans="1:11" ht="124.5" hidden="1" customHeight="1" thickBot="1">
      <c r="A57" s="55">
        <v>8.1999999999999993</v>
      </c>
      <c r="B57" s="220" t="s">
        <v>164</v>
      </c>
      <c r="C57" s="220"/>
      <c r="D57" s="220"/>
      <c r="E57" s="221" t="s">
        <v>165</v>
      </c>
      <c r="F57" s="221"/>
      <c r="G57" s="221"/>
      <c r="H57" s="48" t="s">
        <v>85</v>
      </c>
      <c r="I57" s="43"/>
      <c r="J57" s="44">
        <v>10</v>
      </c>
      <c r="K57" s="45">
        <f t="shared" si="3"/>
        <v>0</v>
      </c>
    </row>
    <row r="58" spans="1:11" ht="120" hidden="1" customHeight="1">
      <c r="A58" s="56">
        <v>8.3000000000000007</v>
      </c>
      <c r="B58" s="224" t="s">
        <v>164</v>
      </c>
      <c r="C58" s="224"/>
      <c r="D58" s="224"/>
      <c r="E58" s="225" t="s">
        <v>166</v>
      </c>
      <c r="F58" s="225"/>
      <c r="G58" s="225"/>
      <c r="H58" s="49" t="s">
        <v>85</v>
      </c>
      <c r="I58" s="43"/>
      <c r="J58" s="44">
        <v>10</v>
      </c>
      <c r="K58" s="45">
        <f t="shared" si="3"/>
        <v>0</v>
      </c>
    </row>
    <row r="59" spans="1:11" ht="150" hidden="1" customHeight="1" thickBot="1">
      <c r="A59" s="14">
        <v>8.4</v>
      </c>
      <c r="B59" s="220" t="s">
        <v>167</v>
      </c>
      <c r="C59" s="220"/>
      <c r="D59" s="220"/>
      <c r="E59" s="221" t="s">
        <v>168</v>
      </c>
      <c r="F59" s="221"/>
      <c r="G59" s="221"/>
      <c r="H59" s="48" t="s">
        <v>85</v>
      </c>
      <c r="I59" s="28"/>
      <c r="J59" s="27">
        <v>30</v>
      </c>
      <c r="K59" s="45">
        <f t="shared" si="3"/>
        <v>0</v>
      </c>
    </row>
    <row r="60" spans="1:11" ht="148.5" hidden="1" customHeight="1">
      <c r="A60" s="42">
        <v>8.5</v>
      </c>
      <c r="B60" s="220" t="s">
        <v>169</v>
      </c>
      <c r="C60" s="220"/>
      <c r="D60" s="220"/>
      <c r="E60" s="221" t="s">
        <v>170</v>
      </c>
      <c r="F60" s="221"/>
      <c r="G60" s="221"/>
      <c r="H60" s="48" t="s">
        <v>85</v>
      </c>
      <c r="I60" s="28"/>
      <c r="J60" s="27">
        <v>45</v>
      </c>
      <c r="K60" s="25">
        <f t="shared" si="3"/>
        <v>0</v>
      </c>
    </row>
    <row r="61" spans="1:11" ht="172.5" hidden="1" customHeight="1" thickBot="1">
      <c r="A61" s="14">
        <v>8.6</v>
      </c>
      <c r="B61" s="220" t="s">
        <v>171</v>
      </c>
      <c r="C61" s="220"/>
      <c r="D61" s="220"/>
      <c r="E61" s="221" t="s">
        <v>172</v>
      </c>
      <c r="F61" s="221"/>
      <c r="G61" s="221"/>
      <c r="H61" s="48" t="s">
        <v>85</v>
      </c>
      <c r="I61" s="28"/>
      <c r="J61" s="27">
        <v>60</v>
      </c>
      <c r="K61" s="25">
        <f t="shared" si="3"/>
        <v>0</v>
      </c>
    </row>
    <row r="62" spans="1:11" ht="150" hidden="1" customHeight="1">
      <c r="A62" s="42">
        <v>8.6999999999999993</v>
      </c>
      <c r="B62" s="220" t="s">
        <v>173</v>
      </c>
      <c r="C62" s="220"/>
      <c r="D62" s="220"/>
      <c r="E62" s="221" t="s">
        <v>174</v>
      </c>
      <c r="F62" s="221"/>
      <c r="G62" s="221"/>
      <c r="H62" s="48" t="s">
        <v>85</v>
      </c>
      <c r="I62" s="28"/>
      <c r="J62" s="27">
        <v>50</v>
      </c>
      <c r="K62" s="25">
        <f t="shared" si="3"/>
        <v>0</v>
      </c>
    </row>
    <row r="63" spans="1:11" ht="195.75" hidden="1" customHeight="1" thickBot="1">
      <c r="A63" s="14">
        <v>8.8000000000000007</v>
      </c>
      <c r="B63" s="220" t="s">
        <v>175</v>
      </c>
      <c r="C63" s="220"/>
      <c r="D63" s="220"/>
      <c r="E63" s="221" t="s">
        <v>176</v>
      </c>
      <c r="F63" s="221"/>
      <c r="G63" s="221"/>
      <c r="H63" s="48" t="s">
        <v>85</v>
      </c>
      <c r="I63" s="28"/>
      <c r="J63" s="27">
        <v>75</v>
      </c>
      <c r="K63" s="25">
        <f t="shared" si="3"/>
        <v>0</v>
      </c>
    </row>
    <row r="64" spans="1:11" ht="150" hidden="1" customHeight="1">
      <c r="A64" s="56">
        <v>8.9</v>
      </c>
      <c r="B64" s="220" t="s">
        <v>177</v>
      </c>
      <c r="C64" s="220"/>
      <c r="D64" s="220"/>
      <c r="E64" s="221" t="s">
        <v>178</v>
      </c>
      <c r="F64" s="221"/>
      <c r="G64" s="221"/>
      <c r="H64" s="48" t="s">
        <v>72</v>
      </c>
      <c r="I64" s="28"/>
      <c r="J64" s="27">
        <v>5</v>
      </c>
      <c r="K64" s="25">
        <f t="shared" si="3"/>
        <v>0</v>
      </c>
    </row>
    <row r="65" spans="1:11" ht="129" hidden="1" customHeight="1">
      <c r="A65" s="40">
        <v>8.1</v>
      </c>
      <c r="B65" s="220" t="s">
        <v>179</v>
      </c>
      <c r="C65" s="220"/>
      <c r="D65" s="220"/>
      <c r="E65" s="221" t="s">
        <v>180</v>
      </c>
      <c r="F65" s="221"/>
      <c r="G65" s="221"/>
      <c r="H65" s="48" t="s">
        <v>72</v>
      </c>
      <c r="I65" s="28"/>
      <c r="J65" s="27">
        <v>4</v>
      </c>
      <c r="K65" s="25">
        <f t="shared" si="3"/>
        <v>0</v>
      </c>
    </row>
    <row r="66" spans="1:11" ht="121.5" hidden="1" customHeight="1">
      <c r="A66" s="40">
        <v>8.11</v>
      </c>
      <c r="B66" s="220" t="s">
        <v>181</v>
      </c>
      <c r="C66" s="220"/>
      <c r="D66" s="220"/>
      <c r="E66" s="221" t="s">
        <v>182</v>
      </c>
      <c r="F66" s="221"/>
      <c r="G66" s="221"/>
      <c r="H66" s="48" t="s">
        <v>72</v>
      </c>
      <c r="I66" s="28"/>
      <c r="J66" s="27">
        <v>6</v>
      </c>
      <c r="K66" s="25">
        <f t="shared" si="3"/>
        <v>0</v>
      </c>
    </row>
    <row r="67" spans="1:11" ht="121.5" hidden="1" customHeight="1">
      <c r="A67" s="40">
        <v>8.1199999999999992</v>
      </c>
      <c r="B67" s="220" t="s">
        <v>183</v>
      </c>
      <c r="C67" s="220"/>
      <c r="D67" s="220"/>
      <c r="E67" s="221" t="s">
        <v>184</v>
      </c>
      <c r="F67" s="221"/>
      <c r="G67" s="221"/>
      <c r="H67" s="48" t="s">
        <v>72</v>
      </c>
      <c r="I67" s="28"/>
      <c r="J67" s="27">
        <v>8</v>
      </c>
      <c r="K67" s="25">
        <f t="shared" si="3"/>
        <v>0</v>
      </c>
    </row>
    <row r="68" spans="1:11" ht="16.5" thickBot="1">
      <c r="A68" s="222"/>
      <c r="B68" s="223"/>
      <c r="C68" s="223"/>
      <c r="D68" s="223"/>
      <c r="E68" s="223"/>
      <c r="F68" s="223"/>
      <c r="G68" s="223"/>
      <c r="H68" s="223"/>
      <c r="I68" s="223"/>
      <c r="J68" s="223"/>
      <c r="K68" s="223"/>
    </row>
    <row r="69" spans="1:11" ht="28.5" customHeight="1" thickBot="1">
      <c r="A69" s="17" t="s">
        <v>185</v>
      </c>
      <c r="B69" s="6"/>
      <c r="C69" s="6"/>
      <c r="D69" s="6"/>
      <c r="E69" s="6"/>
      <c r="F69" s="6"/>
      <c r="G69" s="6"/>
      <c r="H69" s="75"/>
      <c r="I69" s="75"/>
      <c r="J69" s="75"/>
      <c r="K69" s="75">
        <f>SUM(K8:K67)</f>
        <v>798</v>
      </c>
    </row>
  </sheetData>
  <mergeCells count="135">
    <mergeCell ref="B66:D66"/>
    <mergeCell ref="E66:G66"/>
    <mergeCell ref="B67:D67"/>
    <mergeCell ref="E67:G67"/>
    <mergeCell ref="A68:K68"/>
    <mergeCell ref="B63:D63"/>
    <mergeCell ref="E63:G63"/>
    <mergeCell ref="B64:D64"/>
    <mergeCell ref="E64:G64"/>
    <mergeCell ref="B65:D65"/>
    <mergeCell ref="E65:G65"/>
    <mergeCell ref="B60:D60"/>
    <mergeCell ref="E60:G60"/>
    <mergeCell ref="B61:D61"/>
    <mergeCell ref="E61:G61"/>
    <mergeCell ref="B62:D62"/>
    <mergeCell ref="E62:G62"/>
    <mergeCell ref="B57:D57"/>
    <mergeCell ref="E57:G57"/>
    <mergeCell ref="B58:D58"/>
    <mergeCell ref="E58:G58"/>
    <mergeCell ref="B59:D59"/>
    <mergeCell ref="E59:G59"/>
    <mergeCell ref="B54:D54"/>
    <mergeCell ref="E54:G54"/>
    <mergeCell ref="B55:D55"/>
    <mergeCell ref="E55:G55"/>
    <mergeCell ref="B56:D56"/>
    <mergeCell ref="E56:G56"/>
    <mergeCell ref="B51:D51"/>
    <mergeCell ref="E51:G51"/>
    <mergeCell ref="B52:D52"/>
    <mergeCell ref="E52:G52"/>
    <mergeCell ref="B53:D53"/>
    <mergeCell ref="E53:G53"/>
    <mergeCell ref="B48:D48"/>
    <mergeCell ref="E48:G48"/>
    <mergeCell ref="B49:D49"/>
    <mergeCell ref="E49:G49"/>
    <mergeCell ref="B50:D50"/>
    <mergeCell ref="E50:G50"/>
    <mergeCell ref="B45:D45"/>
    <mergeCell ref="E45:G45"/>
    <mergeCell ref="B46:D46"/>
    <mergeCell ref="E46:G46"/>
    <mergeCell ref="B47:D47"/>
    <mergeCell ref="E47:G47"/>
    <mergeCell ref="B42:D42"/>
    <mergeCell ref="E42:G42"/>
    <mergeCell ref="B43:D43"/>
    <mergeCell ref="E43:G43"/>
    <mergeCell ref="B44:D44"/>
    <mergeCell ref="E44:G44"/>
    <mergeCell ref="B39:D39"/>
    <mergeCell ref="E39:G39"/>
    <mergeCell ref="B40:D40"/>
    <mergeCell ref="E40:G40"/>
    <mergeCell ref="B41:D41"/>
    <mergeCell ref="E41:G41"/>
    <mergeCell ref="B36:D36"/>
    <mergeCell ref="E36:G36"/>
    <mergeCell ref="B37:D37"/>
    <mergeCell ref="E37:G37"/>
    <mergeCell ref="B38:D38"/>
    <mergeCell ref="E38:G38"/>
    <mergeCell ref="B33:D33"/>
    <mergeCell ref="E33:G33"/>
    <mergeCell ref="B34:D34"/>
    <mergeCell ref="E34:G34"/>
    <mergeCell ref="B35:D35"/>
    <mergeCell ref="E35:G35"/>
    <mergeCell ref="B30:D30"/>
    <mergeCell ref="E30:G30"/>
    <mergeCell ref="B31:D31"/>
    <mergeCell ref="E31:G31"/>
    <mergeCell ref="B32:D32"/>
    <mergeCell ref="E32:G32"/>
    <mergeCell ref="B27:D27"/>
    <mergeCell ref="E27:G27"/>
    <mergeCell ref="B28:D28"/>
    <mergeCell ref="E28:G28"/>
    <mergeCell ref="B29:D29"/>
    <mergeCell ref="E29:G29"/>
    <mergeCell ref="B24:D24"/>
    <mergeCell ref="E24:G24"/>
    <mergeCell ref="B25:D25"/>
    <mergeCell ref="E25:G25"/>
    <mergeCell ref="B26:D26"/>
    <mergeCell ref="E26:G26"/>
    <mergeCell ref="B21:D21"/>
    <mergeCell ref="E21:G21"/>
    <mergeCell ref="B22:D22"/>
    <mergeCell ref="E22:G22"/>
    <mergeCell ref="B23:D23"/>
    <mergeCell ref="E23:G23"/>
    <mergeCell ref="B18:D18"/>
    <mergeCell ref="E18:G18"/>
    <mergeCell ref="B19:D19"/>
    <mergeCell ref="E19:G19"/>
    <mergeCell ref="B20:D20"/>
    <mergeCell ref="E20:G20"/>
    <mergeCell ref="B16:D16"/>
    <mergeCell ref="E16:G16"/>
    <mergeCell ref="B17:D17"/>
    <mergeCell ref="E17:G17"/>
    <mergeCell ref="B13:D13"/>
    <mergeCell ref="E13:G13"/>
    <mergeCell ref="B14:D14"/>
    <mergeCell ref="E14:G14"/>
    <mergeCell ref="B15:D15"/>
    <mergeCell ref="E15:G15"/>
    <mergeCell ref="B10:D10"/>
    <mergeCell ref="E10:G10"/>
    <mergeCell ref="B11:D11"/>
    <mergeCell ref="E11:G11"/>
    <mergeCell ref="B12:D12"/>
    <mergeCell ref="E12:G12"/>
    <mergeCell ref="B7:D7"/>
    <mergeCell ref="E7:G7"/>
    <mergeCell ref="B8:D8"/>
    <mergeCell ref="E8:G8"/>
    <mergeCell ref="B9:D9"/>
    <mergeCell ref="E9:G9"/>
    <mergeCell ref="A4:B4"/>
    <mergeCell ref="C4:D4"/>
    <mergeCell ref="F4:G4"/>
    <mergeCell ref="I4:K4"/>
    <mergeCell ref="B6:D6"/>
    <mergeCell ref="E6:G6"/>
    <mergeCell ref="A1:K1"/>
    <mergeCell ref="A2:K2"/>
    <mergeCell ref="A3:B3"/>
    <mergeCell ref="C3:D3"/>
    <mergeCell ref="F3:G3"/>
    <mergeCell ref="I3:K3"/>
  </mergeCells>
  <printOptions horizontalCentered="1" verticalCentered="1"/>
  <pageMargins left="0" right="0" top="0" bottom="0" header="0" footer="0"/>
  <pageSetup scale="7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4"/>
  <dimension ref="A1:K69"/>
  <sheetViews>
    <sheetView view="pageBreakPreview" topLeftCell="A2" zoomScale="80" zoomScaleNormal="50" zoomScaleSheetLayoutView="80" workbookViewId="0">
      <selection activeCell="E8" sqref="E8:G8"/>
    </sheetView>
  </sheetViews>
  <sheetFormatPr defaultRowHeight="21"/>
  <cols>
    <col min="1" max="1" width="6.42578125" style="18" customWidth="1"/>
    <col min="2" max="2" width="18.85546875" style="1" customWidth="1"/>
    <col min="3" max="3" width="11.85546875" style="1" customWidth="1"/>
    <col min="4" max="4" width="21.5703125" style="1" customWidth="1"/>
    <col min="5" max="5" width="19.42578125" style="1" customWidth="1"/>
    <col min="6" max="6" width="12.85546875" style="1" customWidth="1"/>
    <col min="7" max="7" width="10.5703125" style="1" customWidth="1"/>
    <col min="8" max="8" width="12" style="7" customWidth="1"/>
    <col min="9" max="9" width="10.85546875" style="1" customWidth="1"/>
    <col min="10" max="10" width="10.42578125" style="1" customWidth="1"/>
    <col min="11" max="11" width="13.42578125" style="1" customWidth="1"/>
  </cols>
  <sheetData>
    <row r="1" spans="1:11" ht="79.5" customHeight="1">
      <c r="A1" s="165" t="s">
        <v>0</v>
      </c>
      <c r="B1" s="165"/>
      <c r="C1" s="165"/>
      <c r="D1" s="165"/>
      <c r="E1" s="165"/>
      <c r="F1" s="165"/>
      <c r="G1" s="165"/>
      <c r="H1" s="165"/>
      <c r="I1" s="165"/>
      <c r="J1" s="165"/>
      <c r="K1" s="165"/>
    </row>
    <row r="2" spans="1:11" ht="33.75" customHeight="1">
      <c r="A2" s="166" t="s">
        <v>41</v>
      </c>
      <c r="B2" s="166"/>
      <c r="C2" s="166"/>
      <c r="D2" s="166"/>
      <c r="E2" s="166"/>
      <c r="F2" s="166"/>
      <c r="G2" s="166"/>
      <c r="H2" s="166"/>
      <c r="I2" s="166"/>
      <c r="J2" s="166"/>
      <c r="K2" s="166"/>
    </row>
    <row r="3" spans="1:11" ht="34.5" customHeight="1">
      <c r="A3" s="264" t="s">
        <v>213</v>
      </c>
      <c r="B3" s="265"/>
      <c r="C3" s="266" t="s">
        <v>20</v>
      </c>
      <c r="D3" s="267"/>
      <c r="E3" s="37" t="s">
        <v>44</v>
      </c>
      <c r="F3" s="271" t="s">
        <v>45</v>
      </c>
      <c r="G3" s="272"/>
      <c r="H3" s="35" t="s">
        <v>46</v>
      </c>
      <c r="I3" s="266" t="s">
        <v>47</v>
      </c>
      <c r="J3" s="270"/>
      <c r="K3" s="267"/>
    </row>
    <row r="4" spans="1:11" ht="39.75" customHeight="1">
      <c r="A4" s="264" t="s">
        <v>215</v>
      </c>
      <c r="B4" s="265"/>
      <c r="C4" s="266">
        <v>152</v>
      </c>
      <c r="D4" s="267"/>
      <c r="E4" s="38" t="s">
        <v>49</v>
      </c>
      <c r="F4" s="268" t="s">
        <v>50</v>
      </c>
      <c r="G4" s="269"/>
      <c r="H4" s="36" t="s">
        <v>216</v>
      </c>
      <c r="I4" s="266">
        <v>9</v>
      </c>
      <c r="J4" s="270"/>
      <c r="K4" s="267"/>
    </row>
    <row r="5" spans="1:11" ht="23.25">
      <c r="A5" s="10"/>
      <c r="B5" s="4"/>
      <c r="C5" s="4"/>
      <c r="D5" s="4"/>
      <c r="E5" s="4"/>
      <c r="F5"/>
      <c r="G5"/>
      <c r="H5" s="8"/>
      <c r="I5" s="5"/>
      <c r="J5" s="2"/>
    </row>
    <row r="6" spans="1:11" ht="31.5" customHeight="1">
      <c r="A6" s="11" t="s">
        <v>52</v>
      </c>
      <c r="B6" s="161" t="s">
        <v>53</v>
      </c>
      <c r="C6" s="162"/>
      <c r="D6" s="163"/>
      <c r="E6" s="164" t="s">
        <v>54</v>
      </c>
      <c r="F6" s="164"/>
      <c r="G6" s="164"/>
      <c r="H6" s="24" t="s">
        <v>55</v>
      </c>
      <c r="I6" s="24" t="s">
        <v>56</v>
      </c>
      <c r="J6" s="24" t="s">
        <v>57</v>
      </c>
      <c r="K6" s="24" t="s">
        <v>58</v>
      </c>
    </row>
    <row r="7" spans="1:11" ht="30" hidden="1" customHeight="1">
      <c r="A7" s="13">
        <v>1</v>
      </c>
      <c r="B7" s="174" t="s">
        <v>59</v>
      </c>
      <c r="C7" s="174"/>
      <c r="D7" s="174"/>
      <c r="E7" s="174" t="s">
        <v>60</v>
      </c>
      <c r="F7" s="174"/>
      <c r="G7" s="174"/>
      <c r="H7" s="9"/>
      <c r="I7" s="3"/>
      <c r="J7" s="3"/>
      <c r="K7" s="3"/>
    </row>
    <row r="8" spans="1:11" ht="116.25" hidden="1" customHeight="1">
      <c r="A8" s="12">
        <v>1.1000000000000001</v>
      </c>
      <c r="B8" s="175" t="s">
        <v>61</v>
      </c>
      <c r="C8" s="176"/>
      <c r="D8" s="177"/>
      <c r="E8" s="178" t="s">
        <v>62</v>
      </c>
      <c r="F8" s="179"/>
      <c r="G8" s="180"/>
      <c r="H8" s="46" t="s">
        <v>63</v>
      </c>
      <c r="I8" s="28"/>
      <c r="J8" s="27">
        <v>15</v>
      </c>
      <c r="K8" s="25">
        <f>J8*I8</f>
        <v>0</v>
      </c>
    </row>
    <row r="9" spans="1:11" ht="126.75" hidden="1" customHeight="1">
      <c r="A9" s="12">
        <v>1.2</v>
      </c>
      <c r="B9" s="196" t="s">
        <v>64</v>
      </c>
      <c r="C9" s="196"/>
      <c r="D9" s="196"/>
      <c r="E9" s="197" t="s">
        <v>65</v>
      </c>
      <c r="F9" s="197"/>
      <c r="G9" s="197"/>
      <c r="H9" s="46" t="s">
        <v>63</v>
      </c>
      <c r="I9" s="28"/>
      <c r="J9" s="27">
        <v>15</v>
      </c>
      <c r="K9" s="25">
        <f>J9*I9</f>
        <v>0</v>
      </c>
    </row>
    <row r="10" spans="1:11" ht="25.5" hidden="1" customHeight="1">
      <c r="A10" s="13">
        <v>2</v>
      </c>
      <c r="B10" s="262" t="s">
        <v>66</v>
      </c>
      <c r="C10" s="262"/>
      <c r="D10" s="262"/>
      <c r="E10" s="262" t="s">
        <v>67</v>
      </c>
      <c r="F10" s="262"/>
      <c r="G10" s="262"/>
      <c r="H10" s="47"/>
      <c r="I10" s="9"/>
      <c r="J10" s="26"/>
      <c r="K10" s="26"/>
    </row>
    <row r="11" spans="1:11" ht="101.25" hidden="1" customHeight="1">
      <c r="A11" s="12">
        <v>2.1</v>
      </c>
      <c r="B11" s="175" t="s">
        <v>68</v>
      </c>
      <c r="C11" s="176"/>
      <c r="D11" s="177"/>
      <c r="E11" s="178" t="s">
        <v>69</v>
      </c>
      <c r="F11" s="179"/>
      <c r="G11" s="180"/>
      <c r="H11" s="46" t="s">
        <v>63</v>
      </c>
      <c r="I11" s="28"/>
      <c r="J11" s="27">
        <v>4</v>
      </c>
      <c r="K11" s="25">
        <f t="shared" ref="K11:K16" si="0">J11*I11</f>
        <v>0</v>
      </c>
    </row>
    <row r="12" spans="1:11" ht="104.25" hidden="1" customHeight="1">
      <c r="A12" s="14">
        <v>2.2000000000000002</v>
      </c>
      <c r="B12" s="175" t="s">
        <v>70</v>
      </c>
      <c r="C12" s="176"/>
      <c r="D12" s="177"/>
      <c r="E12" s="178" t="s">
        <v>71</v>
      </c>
      <c r="F12" s="179"/>
      <c r="G12" s="180"/>
      <c r="H12" s="48" t="s">
        <v>72</v>
      </c>
      <c r="I12" s="28"/>
      <c r="J12" s="27">
        <v>8</v>
      </c>
      <c r="K12" s="25">
        <f t="shared" si="0"/>
        <v>0</v>
      </c>
    </row>
    <row r="13" spans="1:11" ht="93" hidden="1" customHeight="1">
      <c r="A13" s="14">
        <v>2.2999999999999998</v>
      </c>
      <c r="B13" s="175" t="s">
        <v>73</v>
      </c>
      <c r="C13" s="176"/>
      <c r="D13" s="177"/>
      <c r="E13" s="178" t="s">
        <v>74</v>
      </c>
      <c r="F13" s="179"/>
      <c r="G13" s="180"/>
      <c r="H13" s="48" t="s">
        <v>72</v>
      </c>
      <c r="I13" s="28"/>
      <c r="J13" s="27">
        <v>11</v>
      </c>
      <c r="K13" s="25">
        <f t="shared" si="0"/>
        <v>0</v>
      </c>
    </row>
    <row r="14" spans="1:11" ht="157.5" hidden="1" customHeight="1">
      <c r="A14" s="14">
        <v>2.4</v>
      </c>
      <c r="B14" s="175" t="s">
        <v>75</v>
      </c>
      <c r="C14" s="176"/>
      <c r="D14" s="177"/>
      <c r="E14" s="178" t="s">
        <v>76</v>
      </c>
      <c r="F14" s="179"/>
      <c r="G14" s="180"/>
      <c r="H14" s="46" t="s">
        <v>63</v>
      </c>
      <c r="I14" s="28"/>
      <c r="J14" s="27">
        <v>15</v>
      </c>
      <c r="K14" s="25">
        <f t="shared" si="0"/>
        <v>0</v>
      </c>
    </row>
    <row r="15" spans="1:11" ht="84" hidden="1" customHeight="1">
      <c r="A15" s="12">
        <v>2.5</v>
      </c>
      <c r="B15" s="175" t="s">
        <v>77</v>
      </c>
      <c r="C15" s="176"/>
      <c r="D15" s="177"/>
      <c r="E15" s="178" t="s">
        <v>78</v>
      </c>
      <c r="F15" s="179"/>
      <c r="G15" s="180"/>
      <c r="H15" s="46" t="s">
        <v>63</v>
      </c>
      <c r="I15" s="28"/>
      <c r="J15" s="27">
        <v>18</v>
      </c>
      <c r="K15" s="25">
        <f t="shared" si="0"/>
        <v>0</v>
      </c>
    </row>
    <row r="16" spans="1:11" ht="131.44999999999999" hidden="1" customHeight="1">
      <c r="A16" s="14">
        <v>2.6</v>
      </c>
      <c r="B16" s="175" t="s">
        <v>79</v>
      </c>
      <c r="C16" s="176"/>
      <c r="D16" s="177"/>
      <c r="E16" s="178" t="s">
        <v>80</v>
      </c>
      <c r="F16" s="179"/>
      <c r="G16" s="180"/>
      <c r="H16" s="46" t="s">
        <v>63</v>
      </c>
      <c r="I16" s="28"/>
      <c r="J16" s="27">
        <v>10</v>
      </c>
      <c r="K16" s="25">
        <f t="shared" si="0"/>
        <v>0</v>
      </c>
    </row>
    <row r="17" spans="1:11" ht="30" hidden="1" customHeight="1">
      <c r="A17" s="15">
        <v>3</v>
      </c>
      <c r="B17" s="263" t="s">
        <v>81</v>
      </c>
      <c r="C17" s="263"/>
      <c r="D17" s="263"/>
      <c r="E17" s="262" t="s">
        <v>82</v>
      </c>
      <c r="F17" s="262"/>
      <c r="G17" s="262"/>
      <c r="H17" s="47"/>
      <c r="I17" s="29"/>
      <c r="J17" s="26"/>
      <c r="K17" s="26"/>
    </row>
    <row r="18" spans="1:11" ht="90" hidden="1" customHeight="1">
      <c r="A18" s="12">
        <v>3.1</v>
      </c>
      <c r="B18" s="175" t="s">
        <v>83</v>
      </c>
      <c r="C18" s="176"/>
      <c r="D18" s="177"/>
      <c r="E18" s="178" t="s">
        <v>84</v>
      </c>
      <c r="F18" s="179"/>
      <c r="G18" s="180"/>
      <c r="H18" s="46" t="s">
        <v>85</v>
      </c>
      <c r="I18" s="28"/>
      <c r="J18" s="27">
        <v>50</v>
      </c>
      <c r="K18" s="25">
        <f t="shared" ref="K18:K23" si="1">J18*I18</f>
        <v>0</v>
      </c>
    </row>
    <row r="19" spans="1:11" ht="108.6" hidden="1" customHeight="1">
      <c r="A19" s="12">
        <v>3.2</v>
      </c>
      <c r="B19" s="175" t="s">
        <v>86</v>
      </c>
      <c r="C19" s="176"/>
      <c r="D19" s="177"/>
      <c r="E19" s="178" t="s">
        <v>87</v>
      </c>
      <c r="F19" s="179"/>
      <c r="G19" s="180"/>
      <c r="H19" s="46" t="s">
        <v>63</v>
      </c>
      <c r="I19" s="28"/>
      <c r="J19" s="27">
        <v>10</v>
      </c>
      <c r="K19" s="25">
        <f t="shared" si="1"/>
        <v>0</v>
      </c>
    </row>
    <row r="20" spans="1:11" ht="116.1" hidden="1" customHeight="1">
      <c r="A20" s="12">
        <v>3.3</v>
      </c>
      <c r="B20" s="175" t="s">
        <v>88</v>
      </c>
      <c r="C20" s="176"/>
      <c r="D20" s="177"/>
      <c r="E20" s="178" t="s">
        <v>89</v>
      </c>
      <c r="F20" s="179"/>
      <c r="G20" s="180"/>
      <c r="H20" s="46" t="s">
        <v>63</v>
      </c>
      <c r="I20" s="28"/>
      <c r="J20" s="27">
        <v>60</v>
      </c>
      <c r="K20" s="25">
        <f t="shared" si="1"/>
        <v>0</v>
      </c>
    </row>
    <row r="21" spans="1:11" ht="91.5" hidden="1" customHeight="1">
      <c r="A21" s="53">
        <v>3.4</v>
      </c>
      <c r="B21" s="175" t="s">
        <v>90</v>
      </c>
      <c r="C21" s="176"/>
      <c r="D21" s="177"/>
      <c r="E21" s="178" t="s">
        <v>91</v>
      </c>
      <c r="F21" s="179"/>
      <c r="G21" s="180"/>
      <c r="H21" s="48" t="s">
        <v>85</v>
      </c>
      <c r="I21" s="28"/>
      <c r="J21" s="27">
        <v>25</v>
      </c>
      <c r="K21" s="25">
        <f t="shared" si="1"/>
        <v>0</v>
      </c>
    </row>
    <row r="22" spans="1:11" ht="119.1" hidden="1" customHeight="1">
      <c r="A22" s="34">
        <v>3.5</v>
      </c>
      <c r="B22" s="175" t="s">
        <v>92</v>
      </c>
      <c r="C22" s="176"/>
      <c r="D22" s="177"/>
      <c r="E22" s="178" t="s">
        <v>93</v>
      </c>
      <c r="F22" s="179"/>
      <c r="G22" s="180"/>
      <c r="H22" s="46" t="s">
        <v>63</v>
      </c>
      <c r="I22" s="28"/>
      <c r="J22" s="27">
        <v>50</v>
      </c>
      <c r="K22" s="25">
        <f t="shared" si="1"/>
        <v>0</v>
      </c>
    </row>
    <row r="23" spans="1:11" ht="91.5" hidden="1" customHeight="1">
      <c r="A23" s="34">
        <v>3.6</v>
      </c>
      <c r="B23" s="175" t="s">
        <v>94</v>
      </c>
      <c r="C23" s="176"/>
      <c r="D23" s="177"/>
      <c r="E23" s="178" t="s">
        <v>95</v>
      </c>
      <c r="F23" s="179"/>
      <c r="G23" s="180"/>
      <c r="H23" s="48" t="s">
        <v>85</v>
      </c>
      <c r="I23" s="28"/>
      <c r="J23" s="27">
        <v>25</v>
      </c>
      <c r="K23" s="25">
        <f t="shared" si="1"/>
        <v>0</v>
      </c>
    </row>
    <row r="24" spans="1:11" ht="28.5" customHeight="1">
      <c r="A24" s="16">
        <v>4</v>
      </c>
      <c r="B24" s="262" t="s">
        <v>96</v>
      </c>
      <c r="C24" s="262"/>
      <c r="D24" s="262"/>
      <c r="E24" s="262" t="s">
        <v>97</v>
      </c>
      <c r="F24" s="262"/>
      <c r="G24" s="262"/>
      <c r="H24" s="47"/>
      <c r="I24" s="29"/>
      <c r="J24" s="26"/>
      <c r="K24" s="26"/>
    </row>
    <row r="25" spans="1:11" ht="148.5" hidden="1" customHeight="1">
      <c r="A25" s="77">
        <v>4.0999999999999996</v>
      </c>
      <c r="B25" s="175" t="s">
        <v>98</v>
      </c>
      <c r="C25" s="176"/>
      <c r="D25" s="177"/>
      <c r="E25" s="178" t="s">
        <v>99</v>
      </c>
      <c r="F25" s="179"/>
      <c r="G25" s="180"/>
      <c r="H25" s="46" t="s">
        <v>63</v>
      </c>
      <c r="I25" s="28"/>
      <c r="J25" s="27">
        <v>110</v>
      </c>
      <c r="K25" s="25">
        <f>J25*I25</f>
        <v>0</v>
      </c>
    </row>
    <row r="26" spans="1:11" ht="112.5" customHeight="1">
      <c r="A26" s="14">
        <v>4.2</v>
      </c>
      <c r="B26" s="175" t="s">
        <v>100</v>
      </c>
      <c r="C26" s="176"/>
      <c r="D26" s="177"/>
      <c r="E26" s="178" t="s">
        <v>101</v>
      </c>
      <c r="F26" s="179"/>
      <c r="G26" s="180"/>
      <c r="H26" s="46" t="s">
        <v>63</v>
      </c>
      <c r="I26" s="28">
        <v>2</v>
      </c>
      <c r="J26" s="27">
        <v>90</v>
      </c>
      <c r="K26" s="25">
        <f>J26*I26</f>
        <v>180</v>
      </c>
    </row>
    <row r="27" spans="1:11" ht="89.1" hidden="1" customHeight="1">
      <c r="A27" s="54">
        <v>4.3</v>
      </c>
      <c r="B27" s="175" t="s">
        <v>102</v>
      </c>
      <c r="C27" s="176"/>
      <c r="D27" s="177"/>
      <c r="E27" s="178" t="s">
        <v>103</v>
      </c>
      <c r="F27" s="179"/>
      <c r="G27" s="180"/>
      <c r="H27" s="46" t="s">
        <v>63</v>
      </c>
      <c r="I27" s="28"/>
      <c r="J27" s="27">
        <v>90</v>
      </c>
      <c r="K27" s="25">
        <f>J27*I27</f>
        <v>0</v>
      </c>
    </row>
    <row r="28" spans="1:11" ht="97.5" hidden="1" customHeight="1">
      <c r="A28" s="14">
        <v>4.4000000000000004</v>
      </c>
      <c r="B28" s="175" t="s">
        <v>104</v>
      </c>
      <c r="C28" s="176"/>
      <c r="D28" s="177"/>
      <c r="E28" s="178" t="s">
        <v>105</v>
      </c>
      <c r="F28" s="179"/>
      <c r="G28" s="180"/>
      <c r="H28" s="49" t="s">
        <v>106</v>
      </c>
      <c r="I28" s="28"/>
      <c r="J28" s="27">
        <v>8</v>
      </c>
      <c r="K28" s="25">
        <f>J28*I28</f>
        <v>0</v>
      </c>
    </row>
    <row r="29" spans="1:11" ht="137.25" hidden="1" customHeight="1">
      <c r="A29" s="14">
        <v>4.5</v>
      </c>
      <c r="B29" s="175" t="s">
        <v>107</v>
      </c>
      <c r="C29" s="176"/>
      <c r="D29" s="177"/>
      <c r="E29" s="178" t="s">
        <v>108</v>
      </c>
      <c r="F29" s="179"/>
      <c r="G29" s="180"/>
      <c r="H29" s="49" t="s">
        <v>106</v>
      </c>
      <c r="I29" s="28"/>
      <c r="J29" s="27">
        <v>35</v>
      </c>
      <c r="K29" s="25">
        <f>J29*I29</f>
        <v>0</v>
      </c>
    </row>
    <row r="30" spans="1:11" ht="33" hidden="1" customHeight="1">
      <c r="A30" s="16">
        <v>5</v>
      </c>
      <c r="B30" s="262" t="s">
        <v>109</v>
      </c>
      <c r="C30" s="262"/>
      <c r="D30" s="262"/>
      <c r="E30" s="262" t="s">
        <v>110</v>
      </c>
      <c r="F30" s="262"/>
      <c r="G30" s="262"/>
      <c r="H30" s="47"/>
      <c r="I30" s="30"/>
      <c r="J30" s="26"/>
      <c r="K30" s="26"/>
    </row>
    <row r="31" spans="1:11" ht="167.25" hidden="1" customHeight="1">
      <c r="A31" s="55">
        <v>5.0999999999999996</v>
      </c>
      <c r="B31" s="196" t="s">
        <v>111</v>
      </c>
      <c r="C31" s="196"/>
      <c r="D31" s="196"/>
      <c r="E31" s="197" t="s">
        <v>112</v>
      </c>
      <c r="F31" s="197"/>
      <c r="G31" s="197"/>
      <c r="H31" s="48" t="s">
        <v>72</v>
      </c>
      <c r="I31" s="28"/>
      <c r="J31" s="27">
        <v>10</v>
      </c>
      <c r="K31" s="25">
        <f>J31*I31</f>
        <v>0</v>
      </c>
    </row>
    <row r="32" spans="1:11" ht="135" hidden="1" customHeight="1">
      <c r="A32" s="14">
        <v>5.2</v>
      </c>
      <c r="B32" s="196" t="s">
        <v>113</v>
      </c>
      <c r="C32" s="196"/>
      <c r="D32" s="196"/>
      <c r="E32" s="258" t="s">
        <v>114</v>
      </c>
      <c r="F32" s="258"/>
      <c r="G32" s="258"/>
      <c r="H32" s="48" t="s">
        <v>63</v>
      </c>
      <c r="I32" s="28"/>
      <c r="J32" s="27">
        <v>35</v>
      </c>
      <c r="K32" s="25">
        <f>J32*I32</f>
        <v>0</v>
      </c>
    </row>
    <row r="33" spans="1:11" ht="33" hidden="1" customHeight="1">
      <c r="A33" s="41">
        <v>6</v>
      </c>
      <c r="B33" s="259" t="s">
        <v>115</v>
      </c>
      <c r="C33" s="260"/>
      <c r="D33" s="261"/>
      <c r="E33" s="259" t="s">
        <v>116</v>
      </c>
      <c r="F33" s="260"/>
      <c r="G33" s="261"/>
      <c r="H33" s="50"/>
      <c r="I33" s="30"/>
      <c r="J33" s="26"/>
      <c r="K33" s="26"/>
    </row>
    <row r="34" spans="1:11" ht="112.5" hidden="1" customHeight="1">
      <c r="A34" s="54">
        <v>6.1</v>
      </c>
      <c r="B34" s="175" t="s">
        <v>117</v>
      </c>
      <c r="C34" s="176"/>
      <c r="D34" s="177"/>
      <c r="E34" s="178" t="s">
        <v>118</v>
      </c>
      <c r="F34" s="179"/>
      <c r="G34" s="180"/>
      <c r="H34" s="46" t="s">
        <v>85</v>
      </c>
      <c r="I34" s="28"/>
      <c r="J34" s="27">
        <v>200</v>
      </c>
      <c r="K34" s="25">
        <f>J34*I34</f>
        <v>0</v>
      </c>
    </row>
    <row r="35" spans="1:11" ht="113.25" hidden="1" customHeight="1">
      <c r="A35" s="54">
        <v>6.2</v>
      </c>
      <c r="B35" s="175" t="s">
        <v>119</v>
      </c>
      <c r="C35" s="176"/>
      <c r="D35" s="177"/>
      <c r="E35" s="178" t="s">
        <v>120</v>
      </c>
      <c r="F35" s="179"/>
      <c r="G35" s="180"/>
      <c r="H35" s="48" t="s">
        <v>85</v>
      </c>
      <c r="I35" s="28"/>
      <c r="J35" s="27">
        <v>200</v>
      </c>
      <c r="K35" s="25">
        <f>J35*I35</f>
        <v>0</v>
      </c>
    </row>
    <row r="36" spans="1:11" ht="113.25" hidden="1" customHeight="1">
      <c r="A36" s="12">
        <v>6.3</v>
      </c>
      <c r="B36" s="196" t="s">
        <v>121</v>
      </c>
      <c r="C36" s="196"/>
      <c r="D36" s="196"/>
      <c r="E36" s="197" t="s">
        <v>122</v>
      </c>
      <c r="F36" s="197"/>
      <c r="G36" s="197"/>
      <c r="H36" s="48" t="s">
        <v>85</v>
      </c>
      <c r="I36" s="28"/>
      <c r="J36" s="27">
        <v>250</v>
      </c>
      <c r="K36" s="25">
        <f t="shared" ref="K36:K54" si="2">J36*I36</f>
        <v>0</v>
      </c>
    </row>
    <row r="37" spans="1:11" ht="113.25" hidden="1" customHeight="1">
      <c r="A37" s="12">
        <v>6.4</v>
      </c>
      <c r="B37" s="196" t="s">
        <v>123</v>
      </c>
      <c r="C37" s="196"/>
      <c r="D37" s="196"/>
      <c r="E37" s="197" t="s">
        <v>124</v>
      </c>
      <c r="F37" s="197"/>
      <c r="G37" s="197"/>
      <c r="H37" s="48" t="s">
        <v>85</v>
      </c>
      <c r="I37" s="28"/>
      <c r="J37" s="27">
        <v>210</v>
      </c>
      <c r="K37" s="25">
        <f t="shared" si="2"/>
        <v>0</v>
      </c>
    </row>
    <row r="38" spans="1:11" ht="113.25" hidden="1" customHeight="1">
      <c r="A38" s="54">
        <v>6.5</v>
      </c>
      <c r="B38" s="196" t="s">
        <v>125</v>
      </c>
      <c r="C38" s="196"/>
      <c r="D38" s="196"/>
      <c r="E38" s="197" t="s">
        <v>126</v>
      </c>
      <c r="F38" s="197"/>
      <c r="G38" s="197"/>
      <c r="H38" s="48" t="s">
        <v>72</v>
      </c>
      <c r="I38" s="28"/>
      <c r="J38" s="27">
        <v>15</v>
      </c>
      <c r="K38" s="25">
        <f t="shared" si="2"/>
        <v>0</v>
      </c>
    </row>
    <row r="39" spans="1:11" ht="87.75" hidden="1" customHeight="1">
      <c r="A39" s="54">
        <v>6.6</v>
      </c>
      <c r="B39" s="196" t="s">
        <v>127</v>
      </c>
      <c r="C39" s="196"/>
      <c r="D39" s="196"/>
      <c r="E39" s="197" t="s">
        <v>128</v>
      </c>
      <c r="F39" s="197"/>
      <c r="G39" s="197"/>
      <c r="H39" s="48" t="s">
        <v>85</v>
      </c>
      <c r="I39" s="28"/>
      <c r="J39" s="27">
        <v>30</v>
      </c>
      <c r="K39" s="25">
        <f t="shared" si="2"/>
        <v>0</v>
      </c>
    </row>
    <row r="40" spans="1:11" ht="113.25" hidden="1" customHeight="1">
      <c r="A40" s="12">
        <v>6.7</v>
      </c>
      <c r="B40" s="196" t="s">
        <v>129</v>
      </c>
      <c r="C40" s="196"/>
      <c r="D40" s="196"/>
      <c r="E40" s="197" t="s">
        <v>130</v>
      </c>
      <c r="F40" s="197"/>
      <c r="G40" s="197"/>
      <c r="H40" s="48" t="s">
        <v>72</v>
      </c>
      <c r="I40" s="28"/>
      <c r="J40" s="27">
        <v>20</v>
      </c>
      <c r="K40" s="25">
        <f t="shared" si="2"/>
        <v>0</v>
      </c>
    </row>
    <row r="41" spans="1:11" ht="137.1" hidden="1" customHeight="1">
      <c r="A41" s="12">
        <v>6.8</v>
      </c>
      <c r="B41" s="196" t="s">
        <v>131</v>
      </c>
      <c r="C41" s="196"/>
      <c r="D41" s="196"/>
      <c r="E41" s="197" t="s">
        <v>132</v>
      </c>
      <c r="F41" s="197"/>
      <c r="G41" s="197"/>
      <c r="H41" s="48" t="s">
        <v>85</v>
      </c>
      <c r="I41" s="28"/>
      <c r="J41" s="27">
        <v>175</v>
      </c>
      <c r="K41" s="25">
        <f t="shared" si="2"/>
        <v>0</v>
      </c>
    </row>
    <row r="42" spans="1:11" ht="72" hidden="1" customHeight="1">
      <c r="A42" s="12">
        <v>6.9</v>
      </c>
      <c r="B42" s="196" t="s">
        <v>133</v>
      </c>
      <c r="C42" s="196"/>
      <c r="D42" s="196"/>
      <c r="E42" s="197" t="s">
        <v>134</v>
      </c>
      <c r="F42" s="197"/>
      <c r="G42" s="197"/>
      <c r="H42" s="48" t="s">
        <v>85</v>
      </c>
      <c r="I42" s="28"/>
      <c r="J42" s="27">
        <v>35</v>
      </c>
      <c r="K42" s="25">
        <f t="shared" si="2"/>
        <v>0</v>
      </c>
    </row>
    <row r="43" spans="1:11" ht="75" hidden="1" customHeight="1">
      <c r="A43" s="57">
        <v>6.1</v>
      </c>
      <c r="B43" s="196" t="s">
        <v>135</v>
      </c>
      <c r="C43" s="196"/>
      <c r="D43" s="196"/>
      <c r="E43" s="197" t="s">
        <v>136</v>
      </c>
      <c r="F43" s="197"/>
      <c r="G43" s="197"/>
      <c r="H43" s="48" t="s">
        <v>85</v>
      </c>
      <c r="I43" s="28"/>
      <c r="J43" s="27">
        <v>20</v>
      </c>
      <c r="K43" s="25">
        <f t="shared" si="2"/>
        <v>0</v>
      </c>
    </row>
    <row r="44" spans="1:11" ht="57.75" hidden="1" customHeight="1">
      <c r="A44" s="40">
        <v>6.11</v>
      </c>
      <c r="B44" s="196" t="s">
        <v>137</v>
      </c>
      <c r="C44" s="196"/>
      <c r="D44" s="196"/>
      <c r="E44" s="197" t="s">
        <v>138</v>
      </c>
      <c r="F44" s="197"/>
      <c r="G44" s="197"/>
      <c r="H44" s="48" t="s">
        <v>85</v>
      </c>
      <c r="I44" s="28"/>
      <c r="J44" s="27">
        <v>120</v>
      </c>
      <c r="K44" s="25">
        <f t="shared" si="2"/>
        <v>0</v>
      </c>
    </row>
    <row r="45" spans="1:11" ht="111" hidden="1" customHeight="1">
      <c r="A45" s="57">
        <v>6.12</v>
      </c>
      <c r="B45" s="196" t="s">
        <v>139</v>
      </c>
      <c r="C45" s="196"/>
      <c r="D45" s="196"/>
      <c r="E45" s="197" t="s">
        <v>140</v>
      </c>
      <c r="F45" s="197"/>
      <c r="G45" s="197"/>
      <c r="H45" s="48" t="s">
        <v>85</v>
      </c>
      <c r="I45" s="28"/>
      <c r="J45" s="27">
        <v>90</v>
      </c>
      <c r="K45" s="25">
        <f t="shared" si="2"/>
        <v>0</v>
      </c>
    </row>
    <row r="46" spans="1:11" ht="106.35" hidden="1" customHeight="1">
      <c r="A46" s="57">
        <v>6.13</v>
      </c>
      <c r="B46" s="196" t="s">
        <v>141</v>
      </c>
      <c r="C46" s="196"/>
      <c r="D46" s="196"/>
      <c r="E46" s="197" t="s">
        <v>142</v>
      </c>
      <c r="F46" s="197"/>
      <c r="G46" s="197"/>
      <c r="H46" s="48" t="s">
        <v>85</v>
      </c>
      <c r="I46" s="28"/>
      <c r="J46" s="27">
        <v>90</v>
      </c>
      <c r="K46" s="25">
        <f t="shared" si="2"/>
        <v>0</v>
      </c>
    </row>
    <row r="47" spans="1:11" ht="97.35" hidden="1" customHeight="1">
      <c r="A47" s="40">
        <v>6.14</v>
      </c>
      <c r="B47" s="196" t="s">
        <v>143</v>
      </c>
      <c r="C47" s="196"/>
      <c r="D47" s="196"/>
      <c r="E47" s="212" t="s">
        <v>144</v>
      </c>
      <c r="F47" s="212"/>
      <c r="G47" s="212"/>
      <c r="H47" s="48" t="s">
        <v>85</v>
      </c>
      <c r="I47" s="28"/>
      <c r="J47" s="27">
        <v>220</v>
      </c>
      <c r="K47" s="25">
        <f t="shared" si="2"/>
        <v>0</v>
      </c>
    </row>
    <row r="48" spans="1:11" ht="113.45" hidden="1" customHeight="1">
      <c r="A48" s="57">
        <v>6.15</v>
      </c>
      <c r="B48" s="196" t="s">
        <v>145</v>
      </c>
      <c r="C48" s="196"/>
      <c r="D48" s="196"/>
      <c r="E48" s="197" t="s">
        <v>146</v>
      </c>
      <c r="F48" s="197"/>
      <c r="G48" s="197"/>
      <c r="H48" s="48" t="s">
        <v>85</v>
      </c>
      <c r="I48" s="28"/>
      <c r="J48" s="27">
        <v>120</v>
      </c>
      <c r="K48" s="25">
        <f t="shared" si="2"/>
        <v>0</v>
      </c>
    </row>
    <row r="49" spans="1:11" ht="97.5" hidden="1" customHeight="1">
      <c r="A49" s="40">
        <v>6.16</v>
      </c>
      <c r="B49" s="196" t="s">
        <v>147</v>
      </c>
      <c r="C49" s="196"/>
      <c r="D49" s="196"/>
      <c r="E49" s="212" t="s">
        <v>148</v>
      </c>
      <c r="F49" s="212"/>
      <c r="G49" s="212"/>
      <c r="H49" s="48" t="s">
        <v>85</v>
      </c>
      <c r="I49" s="28"/>
      <c r="J49" s="27">
        <v>175</v>
      </c>
      <c r="K49" s="25">
        <f t="shared" si="2"/>
        <v>0</v>
      </c>
    </row>
    <row r="50" spans="1:11" ht="110.1" hidden="1" customHeight="1">
      <c r="A50" s="40">
        <v>6.17</v>
      </c>
      <c r="B50" s="196" t="s">
        <v>149</v>
      </c>
      <c r="C50" s="196"/>
      <c r="D50" s="196"/>
      <c r="E50" s="197" t="s">
        <v>150</v>
      </c>
      <c r="F50" s="197"/>
      <c r="G50" s="197"/>
      <c r="H50" s="48" t="s">
        <v>85</v>
      </c>
      <c r="I50" s="28"/>
      <c r="J50" s="27">
        <v>185</v>
      </c>
      <c r="K50" s="25">
        <f t="shared" si="2"/>
        <v>0</v>
      </c>
    </row>
    <row r="51" spans="1:11" ht="138.6" hidden="1" customHeight="1">
      <c r="A51" s="40">
        <v>6.1800000000000104</v>
      </c>
      <c r="B51" s="196" t="s">
        <v>151</v>
      </c>
      <c r="C51" s="196"/>
      <c r="D51" s="196"/>
      <c r="E51" s="197" t="s">
        <v>152</v>
      </c>
      <c r="F51" s="197"/>
      <c r="G51" s="197"/>
      <c r="H51" s="48" t="s">
        <v>153</v>
      </c>
      <c r="I51" s="28"/>
      <c r="J51" s="27">
        <v>120</v>
      </c>
      <c r="K51" s="25">
        <f t="shared" si="2"/>
        <v>0</v>
      </c>
    </row>
    <row r="52" spans="1:11" ht="31.5" hidden="1" customHeight="1">
      <c r="A52" s="31">
        <v>7</v>
      </c>
      <c r="B52" s="248" t="s">
        <v>154</v>
      </c>
      <c r="C52" s="249"/>
      <c r="D52" s="250"/>
      <c r="E52" s="251" t="s">
        <v>155</v>
      </c>
      <c r="F52" s="251"/>
      <c r="G52" s="251"/>
      <c r="H52" s="51"/>
      <c r="I52" s="32"/>
      <c r="J52" s="32"/>
      <c r="K52" s="33"/>
    </row>
    <row r="53" spans="1:11" ht="113.25" hidden="1" customHeight="1">
      <c r="A53" s="14">
        <v>7.1</v>
      </c>
      <c r="B53" s="196" t="s">
        <v>156</v>
      </c>
      <c r="C53" s="196"/>
      <c r="D53" s="196"/>
      <c r="E53" s="197" t="s">
        <v>157</v>
      </c>
      <c r="F53" s="197"/>
      <c r="G53" s="197"/>
      <c r="H53" s="48"/>
      <c r="I53" s="28"/>
      <c r="J53" s="27">
        <v>25</v>
      </c>
      <c r="K53" s="25">
        <f t="shared" si="2"/>
        <v>0</v>
      </c>
    </row>
    <row r="54" spans="1:11" ht="113.25" hidden="1" customHeight="1">
      <c r="A54" s="14">
        <v>7.2</v>
      </c>
      <c r="B54" s="196" t="s">
        <v>158</v>
      </c>
      <c r="C54" s="196"/>
      <c r="D54" s="196"/>
      <c r="E54" s="212" t="s">
        <v>159</v>
      </c>
      <c r="F54" s="212"/>
      <c r="G54" s="212"/>
      <c r="H54" s="48"/>
      <c r="I54" s="28"/>
      <c r="J54" s="27">
        <v>25</v>
      </c>
      <c r="K54" s="25">
        <f t="shared" si="2"/>
        <v>0</v>
      </c>
    </row>
    <row r="55" spans="1:11" ht="31.5" customHeight="1" thickBot="1">
      <c r="A55" s="31">
        <v>8</v>
      </c>
      <c r="B55" s="248" t="s">
        <v>160</v>
      </c>
      <c r="C55" s="249"/>
      <c r="D55" s="250"/>
      <c r="E55" s="251" t="s">
        <v>161</v>
      </c>
      <c r="F55" s="251"/>
      <c r="G55" s="251"/>
      <c r="H55" s="51"/>
      <c r="I55" s="32"/>
      <c r="J55" s="32"/>
      <c r="K55" s="33"/>
    </row>
    <row r="56" spans="1:11" ht="127.5" customHeight="1" thickBot="1">
      <c r="A56" s="56">
        <v>8.1</v>
      </c>
      <c r="B56" s="252" t="s">
        <v>162</v>
      </c>
      <c r="C56" s="253"/>
      <c r="D56" s="254"/>
      <c r="E56" s="255" t="s">
        <v>163</v>
      </c>
      <c r="F56" s="256"/>
      <c r="G56" s="257"/>
      <c r="H56" s="52" t="s">
        <v>85</v>
      </c>
      <c r="I56" s="43">
        <v>4</v>
      </c>
      <c r="J56" s="44">
        <v>50</v>
      </c>
      <c r="K56" s="45">
        <f t="shared" ref="K56:K67" si="3">I56*J56</f>
        <v>200</v>
      </c>
    </row>
    <row r="57" spans="1:11" ht="124.5" customHeight="1" thickBot="1">
      <c r="A57" s="55">
        <v>8.1999999999999993</v>
      </c>
      <c r="B57" s="220" t="s">
        <v>164</v>
      </c>
      <c r="C57" s="220"/>
      <c r="D57" s="220"/>
      <c r="E57" s="221" t="s">
        <v>165</v>
      </c>
      <c r="F57" s="221"/>
      <c r="G57" s="221"/>
      <c r="H57" s="48" t="s">
        <v>85</v>
      </c>
      <c r="I57" s="43">
        <v>4</v>
      </c>
      <c r="J57" s="44">
        <v>10</v>
      </c>
      <c r="K57" s="45">
        <f t="shared" si="3"/>
        <v>40</v>
      </c>
    </row>
    <row r="58" spans="1:11" ht="120" customHeight="1">
      <c r="A58" s="56">
        <v>8.3000000000000007</v>
      </c>
      <c r="B58" s="224" t="s">
        <v>164</v>
      </c>
      <c r="C58" s="224"/>
      <c r="D58" s="224"/>
      <c r="E58" s="225" t="s">
        <v>166</v>
      </c>
      <c r="F58" s="225"/>
      <c r="G58" s="225"/>
      <c r="H58" s="49" t="s">
        <v>85</v>
      </c>
      <c r="I58" s="43">
        <v>4</v>
      </c>
      <c r="J58" s="44">
        <v>10</v>
      </c>
      <c r="K58" s="45">
        <f t="shared" si="3"/>
        <v>40</v>
      </c>
    </row>
    <row r="59" spans="1:11" ht="150" customHeight="1" thickBot="1">
      <c r="A59" s="14">
        <v>8.4</v>
      </c>
      <c r="B59" s="220" t="s">
        <v>167</v>
      </c>
      <c r="C59" s="220"/>
      <c r="D59" s="220"/>
      <c r="E59" s="221" t="s">
        <v>168</v>
      </c>
      <c r="F59" s="221"/>
      <c r="G59" s="221"/>
      <c r="H59" s="48" t="s">
        <v>85</v>
      </c>
      <c r="I59" s="28">
        <v>3</v>
      </c>
      <c r="J59" s="27">
        <v>30</v>
      </c>
      <c r="K59" s="45">
        <f t="shared" si="3"/>
        <v>90</v>
      </c>
    </row>
    <row r="60" spans="1:11" ht="148.5" hidden="1" customHeight="1">
      <c r="A60" s="42">
        <v>8.5</v>
      </c>
      <c r="B60" s="220" t="s">
        <v>169</v>
      </c>
      <c r="C60" s="220"/>
      <c r="D60" s="220"/>
      <c r="E60" s="221" t="s">
        <v>170</v>
      </c>
      <c r="F60" s="221"/>
      <c r="G60" s="221"/>
      <c r="H60" s="48" t="s">
        <v>85</v>
      </c>
      <c r="I60" s="28"/>
      <c r="J60" s="27">
        <v>45</v>
      </c>
      <c r="K60" s="25">
        <f t="shared" si="3"/>
        <v>0</v>
      </c>
    </row>
    <row r="61" spans="1:11" ht="172.5" hidden="1" customHeight="1" thickBot="1">
      <c r="A61" s="14">
        <v>8.6</v>
      </c>
      <c r="B61" s="220" t="s">
        <v>171</v>
      </c>
      <c r="C61" s="220"/>
      <c r="D61" s="220"/>
      <c r="E61" s="221" t="s">
        <v>172</v>
      </c>
      <c r="F61" s="221"/>
      <c r="G61" s="221"/>
      <c r="H61" s="48" t="s">
        <v>85</v>
      </c>
      <c r="I61" s="28"/>
      <c r="J61" s="27">
        <v>60</v>
      </c>
      <c r="K61" s="25">
        <f t="shared" si="3"/>
        <v>0</v>
      </c>
    </row>
    <row r="62" spans="1:11" ht="150" customHeight="1" thickBot="1">
      <c r="A62" s="42">
        <v>8.6999999999999993</v>
      </c>
      <c r="B62" s="220" t="s">
        <v>173</v>
      </c>
      <c r="C62" s="220"/>
      <c r="D62" s="220"/>
      <c r="E62" s="221" t="s">
        <v>174</v>
      </c>
      <c r="F62" s="221"/>
      <c r="G62" s="221"/>
      <c r="H62" s="48" t="s">
        <v>85</v>
      </c>
      <c r="I62" s="28">
        <v>1</v>
      </c>
      <c r="J62" s="27">
        <v>50</v>
      </c>
      <c r="K62" s="25">
        <f t="shared" si="3"/>
        <v>50</v>
      </c>
    </row>
    <row r="63" spans="1:11" ht="195.75" hidden="1" customHeight="1" thickBot="1">
      <c r="A63" s="14">
        <v>8.8000000000000007</v>
      </c>
      <c r="B63" s="220" t="s">
        <v>175</v>
      </c>
      <c r="C63" s="220"/>
      <c r="D63" s="220"/>
      <c r="E63" s="221" t="s">
        <v>176</v>
      </c>
      <c r="F63" s="221"/>
      <c r="G63" s="221"/>
      <c r="H63" s="48" t="s">
        <v>85</v>
      </c>
      <c r="I63" s="28"/>
      <c r="J63" s="27">
        <v>75</v>
      </c>
      <c r="K63" s="25">
        <f t="shared" si="3"/>
        <v>0</v>
      </c>
    </row>
    <row r="64" spans="1:11" ht="150" customHeight="1">
      <c r="A64" s="56">
        <v>8.9</v>
      </c>
      <c r="B64" s="220" t="s">
        <v>177</v>
      </c>
      <c r="C64" s="220"/>
      <c r="D64" s="220"/>
      <c r="E64" s="221" t="s">
        <v>178</v>
      </c>
      <c r="F64" s="221"/>
      <c r="G64" s="221"/>
      <c r="H64" s="48" t="s">
        <v>72</v>
      </c>
      <c r="I64" s="28">
        <v>25</v>
      </c>
      <c r="J64" s="27">
        <v>5</v>
      </c>
      <c r="K64" s="25">
        <f t="shared" si="3"/>
        <v>125</v>
      </c>
    </row>
    <row r="65" spans="1:11" ht="129" customHeight="1">
      <c r="A65" s="40">
        <v>8.1</v>
      </c>
      <c r="B65" s="220" t="s">
        <v>179</v>
      </c>
      <c r="C65" s="220"/>
      <c r="D65" s="220"/>
      <c r="E65" s="221" t="s">
        <v>180</v>
      </c>
      <c r="F65" s="221"/>
      <c r="G65" s="221"/>
      <c r="H65" s="48" t="s">
        <v>72</v>
      </c>
      <c r="I65" s="28">
        <v>25</v>
      </c>
      <c r="J65" s="27">
        <v>4</v>
      </c>
      <c r="K65" s="25">
        <f t="shared" si="3"/>
        <v>100</v>
      </c>
    </row>
    <row r="66" spans="1:11" ht="121.5" hidden="1" customHeight="1">
      <c r="A66" s="40">
        <v>8.11</v>
      </c>
      <c r="B66" s="220" t="s">
        <v>181</v>
      </c>
      <c r="C66" s="220"/>
      <c r="D66" s="220"/>
      <c r="E66" s="221" t="s">
        <v>182</v>
      </c>
      <c r="F66" s="221"/>
      <c r="G66" s="221"/>
      <c r="H66" s="48" t="s">
        <v>72</v>
      </c>
      <c r="I66" s="28"/>
      <c r="J66" s="27">
        <v>6</v>
      </c>
      <c r="K66" s="25">
        <f t="shared" si="3"/>
        <v>0</v>
      </c>
    </row>
    <row r="67" spans="1:11" ht="121.5" hidden="1" customHeight="1">
      <c r="A67" s="40">
        <v>8.1199999999999992</v>
      </c>
      <c r="B67" s="220" t="s">
        <v>183</v>
      </c>
      <c r="C67" s="220"/>
      <c r="D67" s="220"/>
      <c r="E67" s="221" t="s">
        <v>184</v>
      </c>
      <c r="F67" s="221"/>
      <c r="G67" s="221"/>
      <c r="H67" s="48" t="s">
        <v>72</v>
      </c>
      <c r="I67" s="28"/>
      <c r="J67" s="27">
        <v>8</v>
      </c>
      <c r="K67" s="25">
        <f t="shared" si="3"/>
        <v>0</v>
      </c>
    </row>
    <row r="68" spans="1:11" ht="16.5" thickBot="1">
      <c r="A68" s="222"/>
      <c r="B68" s="223"/>
      <c r="C68" s="223"/>
      <c r="D68" s="223"/>
      <c r="E68" s="223"/>
      <c r="F68" s="223"/>
      <c r="G68" s="223"/>
      <c r="H68" s="223"/>
      <c r="I68" s="223"/>
      <c r="J68" s="223"/>
      <c r="K68" s="223"/>
    </row>
    <row r="69" spans="1:11" ht="28.5" customHeight="1" thickBot="1">
      <c r="A69" s="17" t="s">
        <v>185</v>
      </c>
      <c r="B69" s="6"/>
      <c r="C69" s="6"/>
      <c r="D69" s="6"/>
      <c r="E69" s="6"/>
      <c r="F69" s="6"/>
      <c r="G69" s="6"/>
      <c r="H69" s="75"/>
      <c r="I69" s="75"/>
      <c r="J69" s="75"/>
      <c r="K69" s="75">
        <f>SUM(K8:K67)</f>
        <v>825</v>
      </c>
    </row>
  </sheetData>
  <mergeCells count="135">
    <mergeCell ref="B66:D66"/>
    <mergeCell ref="E66:G66"/>
    <mergeCell ref="B67:D67"/>
    <mergeCell ref="E67:G67"/>
    <mergeCell ref="A68:K68"/>
    <mergeCell ref="B63:D63"/>
    <mergeCell ref="E63:G63"/>
    <mergeCell ref="B64:D64"/>
    <mergeCell ref="E64:G64"/>
    <mergeCell ref="B65:D65"/>
    <mergeCell ref="E65:G65"/>
    <mergeCell ref="B60:D60"/>
    <mergeCell ref="E60:G60"/>
    <mergeCell ref="B61:D61"/>
    <mergeCell ref="E61:G61"/>
    <mergeCell ref="B62:D62"/>
    <mergeCell ref="E62:G62"/>
    <mergeCell ref="B57:D57"/>
    <mergeCell ref="E57:G57"/>
    <mergeCell ref="B58:D58"/>
    <mergeCell ref="E58:G58"/>
    <mergeCell ref="B59:D59"/>
    <mergeCell ref="E59:G59"/>
    <mergeCell ref="B54:D54"/>
    <mergeCell ref="E54:G54"/>
    <mergeCell ref="B55:D55"/>
    <mergeCell ref="E55:G55"/>
    <mergeCell ref="B56:D56"/>
    <mergeCell ref="E56:G56"/>
    <mergeCell ref="B51:D51"/>
    <mergeCell ref="E51:G51"/>
    <mergeCell ref="B52:D52"/>
    <mergeCell ref="E52:G52"/>
    <mergeCell ref="B53:D53"/>
    <mergeCell ref="E53:G53"/>
    <mergeCell ref="B48:D48"/>
    <mergeCell ref="E48:G48"/>
    <mergeCell ref="B49:D49"/>
    <mergeCell ref="E49:G49"/>
    <mergeCell ref="B50:D50"/>
    <mergeCell ref="E50:G50"/>
    <mergeCell ref="B45:D45"/>
    <mergeCell ref="E45:G45"/>
    <mergeCell ref="B46:D46"/>
    <mergeCell ref="E46:G46"/>
    <mergeCell ref="B47:D47"/>
    <mergeCell ref="E47:G47"/>
    <mergeCell ref="B42:D42"/>
    <mergeCell ref="E42:G42"/>
    <mergeCell ref="B43:D43"/>
    <mergeCell ref="E43:G43"/>
    <mergeCell ref="B44:D44"/>
    <mergeCell ref="E44:G44"/>
    <mergeCell ref="B39:D39"/>
    <mergeCell ref="E39:G39"/>
    <mergeCell ref="B40:D40"/>
    <mergeCell ref="E40:G40"/>
    <mergeCell ref="B41:D41"/>
    <mergeCell ref="E41:G41"/>
    <mergeCell ref="B36:D36"/>
    <mergeCell ref="E36:G36"/>
    <mergeCell ref="B37:D37"/>
    <mergeCell ref="E37:G37"/>
    <mergeCell ref="B38:D38"/>
    <mergeCell ref="E38:G38"/>
    <mergeCell ref="B33:D33"/>
    <mergeCell ref="E33:G33"/>
    <mergeCell ref="B34:D34"/>
    <mergeCell ref="E34:G34"/>
    <mergeCell ref="B35:D35"/>
    <mergeCell ref="E35:G35"/>
    <mergeCell ref="B30:D30"/>
    <mergeCell ref="E30:G30"/>
    <mergeCell ref="B31:D31"/>
    <mergeCell ref="E31:G31"/>
    <mergeCell ref="B32:D32"/>
    <mergeCell ref="E32:G32"/>
    <mergeCell ref="B27:D27"/>
    <mergeCell ref="E27:G27"/>
    <mergeCell ref="B28:D28"/>
    <mergeCell ref="E28:G28"/>
    <mergeCell ref="B29:D29"/>
    <mergeCell ref="E29:G29"/>
    <mergeCell ref="B24:D24"/>
    <mergeCell ref="E24:G24"/>
    <mergeCell ref="B25:D25"/>
    <mergeCell ref="E25:G25"/>
    <mergeCell ref="B26:D26"/>
    <mergeCell ref="E26:G26"/>
    <mergeCell ref="B21:D21"/>
    <mergeCell ref="E21:G21"/>
    <mergeCell ref="B22:D22"/>
    <mergeCell ref="E22:G22"/>
    <mergeCell ref="B23:D23"/>
    <mergeCell ref="E23:G23"/>
    <mergeCell ref="B18:D18"/>
    <mergeCell ref="E18:G18"/>
    <mergeCell ref="B19:D19"/>
    <mergeCell ref="E19:G19"/>
    <mergeCell ref="B20:D20"/>
    <mergeCell ref="E20:G20"/>
    <mergeCell ref="B16:D16"/>
    <mergeCell ref="E16:G16"/>
    <mergeCell ref="B17:D17"/>
    <mergeCell ref="E17:G17"/>
    <mergeCell ref="B13:D13"/>
    <mergeCell ref="E13:G13"/>
    <mergeCell ref="B14:D14"/>
    <mergeCell ref="E14:G14"/>
    <mergeCell ref="B15:D15"/>
    <mergeCell ref="E15:G15"/>
    <mergeCell ref="B10:D10"/>
    <mergeCell ref="E10:G10"/>
    <mergeCell ref="B11:D11"/>
    <mergeCell ref="E11:G11"/>
    <mergeCell ref="B12:D12"/>
    <mergeCell ref="E12:G12"/>
    <mergeCell ref="B7:D7"/>
    <mergeCell ref="E7:G7"/>
    <mergeCell ref="B8:D8"/>
    <mergeCell ref="E8:G8"/>
    <mergeCell ref="B9:D9"/>
    <mergeCell ref="E9:G9"/>
    <mergeCell ref="A4:B4"/>
    <mergeCell ref="C4:D4"/>
    <mergeCell ref="F4:G4"/>
    <mergeCell ref="I4:K4"/>
    <mergeCell ref="B6:D6"/>
    <mergeCell ref="E6:G6"/>
    <mergeCell ref="A1:K1"/>
    <mergeCell ref="A2:K2"/>
    <mergeCell ref="A3:B3"/>
    <mergeCell ref="C3:D3"/>
    <mergeCell ref="F3:G3"/>
    <mergeCell ref="I3:K3"/>
  </mergeCells>
  <printOptions horizontalCentered="1" verticalCentered="1"/>
  <pageMargins left="0" right="0" top="0" bottom="0" header="0" footer="0"/>
  <pageSetup scale="7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f13797e2-e8d6-4868-ad02-ec3063767a5d" xsi:nil="true"/>
    <lcf76f155ced4ddcb4097134ff3c332f xmlns="f37f60bb-8f16-487e-9c8c-c80e7118925b">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0125B71DFADB34DAAC96D3D53C11547" ma:contentTypeVersion="18" ma:contentTypeDescription="Create a new document." ma:contentTypeScope="" ma:versionID="836561ea74c27923c1875a75cc32c8d2">
  <xsd:schema xmlns:xsd="http://www.w3.org/2001/XMLSchema" xmlns:xs="http://www.w3.org/2001/XMLSchema" xmlns:p="http://schemas.microsoft.com/office/2006/metadata/properties" xmlns:ns2="f37f60bb-8f16-487e-9c8c-c80e7118925b" xmlns:ns3="f13797e2-e8d6-4868-ad02-ec3063767a5d" targetNamespace="http://schemas.microsoft.com/office/2006/metadata/properties" ma:root="true" ma:fieldsID="9a4d9614eac6b0d5972de6e325d1e003" ns2:_="" ns3:_="">
    <xsd:import namespace="f37f60bb-8f16-487e-9c8c-c80e7118925b"/>
    <xsd:import namespace="f13797e2-e8d6-4868-ad02-ec3063767a5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TaxCatchAll"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7f60bb-8f16-487e-9c8c-c80e711892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2851e875-a665-42c1-a59f-633611ec1f9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13797e2-e8d6-4868-ad02-ec3063767a5d"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4ac9e2c0-5785-4950-9aff-ec4a95128f7e}" ma:internalName="TaxCatchAll" ma:showField="CatchAllData" ma:web="f13797e2-e8d6-4868-ad02-ec3063767a5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10E9A21-8BCF-47E9-8B0E-ACBD8DBE007D}"/>
</file>

<file path=customXml/itemProps2.xml><?xml version="1.0" encoding="utf-8"?>
<ds:datastoreItem xmlns:ds="http://schemas.openxmlformats.org/officeDocument/2006/customXml" ds:itemID="{390F874E-04D8-40A2-B91E-08AB1CE2ED78}"/>
</file>

<file path=customXml/itemProps3.xml><?xml version="1.0" encoding="utf-8"?>
<ds:datastoreItem xmlns:ds="http://schemas.openxmlformats.org/officeDocument/2006/customXml" ds:itemID="{48C4CCDC-B1A2-4D5F-8AAD-19446458155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PIXEL-PC</dc:creator>
  <cp:keywords/>
  <dc:description/>
  <cp:lastModifiedBy>Gastbenutzer</cp:lastModifiedBy>
  <cp:revision/>
  <dcterms:created xsi:type="dcterms:W3CDTF">2020-02-18T08:55:22Z</dcterms:created>
  <dcterms:modified xsi:type="dcterms:W3CDTF">2023-06-12T11:06:22Z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0x01010030125B71DFADB34DAAC96D3D53C11547</vt:lpwstr>
  </property>
  <property fmtid="{D5CDD505-2E9C-101B-9397-08002B2CF9AE}" pid="3" name="MediaServiceImageTags">
    <vt:lpwstr/>
  </property>
</Properties>
</file>