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05"/>
  <workbookPr codeName="ThisWorkbook"/>
  <mc:AlternateContent xmlns:mc="http://schemas.openxmlformats.org/markup-compatibility/2006">
    <mc:Choice Requires="x15">
      <x15ac:absPath xmlns:x15ac="http://schemas.microsoft.com/office/spreadsheetml/2010/11/ac" url="C:\Users\NRC07\Desktop\FWAs\Housing unit rehab FWA-Tech Package\LOT 1\"/>
    </mc:Choice>
  </mc:AlternateContent>
  <xr:revisionPtr revIDLastSave="0" documentId="11_193125DA8C86ED754CFB6B0935D8BAB17572E643" xr6:coauthVersionLast="47" xr6:coauthVersionMax="47" xr10:uidLastSave="{00000000-0000-0000-0000-000000000000}"/>
  <bookViews>
    <workbookView xWindow="0" yWindow="0" windowWidth="28800" windowHeight="12435" firstSheet="2" activeTab="2" xr2:uid="{00000000-000D-0000-FFFF-FFFF00000000}"/>
  </bookViews>
  <sheets>
    <sheet name="Main" sheetId="2" state="hidden" r:id="rId1"/>
    <sheet name="TOTAL BOQ " sheetId="29" state="hidden" r:id="rId2"/>
    <sheet name="TOTAL BoQ" sheetId="147" r:id="rId3"/>
    <sheet name="592" sheetId="45" state="hidden" r:id="rId4"/>
    <sheet name="5" sheetId="60" state="hidden" r:id="rId5"/>
    <sheet name="6" sheetId="61" state="hidden" r:id="rId6"/>
    <sheet name="7" sheetId="59" state="hidden" r:id="rId7"/>
    <sheet name="8" sheetId="63" state="hidden" r:id="rId8"/>
    <sheet name="9" sheetId="64" state="hidden" r:id="rId9"/>
    <sheet name="10" sheetId="65" state="hidden" r:id="rId10"/>
    <sheet name="11" sheetId="66" state="hidden" r:id="rId11"/>
    <sheet name="12" sheetId="67" state="hidden" r:id="rId12"/>
    <sheet name="13" sheetId="68" state="hidden" r:id="rId13"/>
    <sheet name="14" sheetId="69" state="hidden" r:id="rId14"/>
    <sheet name="15" sheetId="70" state="hidden" r:id="rId15"/>
    <sheet name="16" sheetId="71" state="hidden" r:id="rId16"/>
    <sheet name="17" sheetId="72" state="hidden" r:id="rId17"/>
    <sheet name="18" sheetId="73" state="hidden" r:id="rId18"/>
    <sheet name="19" sheetId="74" state="hidden" r:id="rId19"/>
    <sheet name="20" sheetId="75" state="hidden" r:id="rId20"/>
    <sheet name="21" sheetId="76" state="hidden" r:id="rId21"/>
    <sheet name="22" sheetId="77" state="hidden" r:id="rId22"/>
    <sheet name="23" sheetId="78" state="hidden" r:id="rId23"/>
    <sheet name="24" sheetId="79" state="hidden" r:id="rId24"/>
    <sheet name="25" sheetId="80" state="hidden" r:id="rId25"/>
    <sheet name="26" sheetId="81" state="hidden" r:id="rId26"/>
    <sheet name="27" sheetId="82" state="hidden" r:id="rId27"/>
    <sheet name="28" sheetId="83" state="hidden" r:id="rId28"/>
    <sheet name="29" sheetId="84" state="hidden" r:id="rId29"/>
    <sheet name="30" sheetId="85" state="hidden" r:id="rId30"/>
    <sheet name="Total Quantities" sheetId="25" state="hidden" r:id="rId31"/>
  </sheets>
  <definedNames>
    <definedName name="_xlnm.Print_Area" localSheetId="9">'10'!$A$1:$K$70</definedName>
    <definedName name="_xlnm.Print_Area" localSheetId="10">'11'!$A$1:$K$70</definedName>
    <definedName name="_xlnm.Print_Area" localSheetId="11">'12'!$A$1:$K$70</definedName>
    <definedName name="_xlnm.Print_Area" localSheetId="12">'13'!$A$1:$K$70</definedName>
    <definedName name="_xlnm.Print_Area" localSheetId="13">'14'!$A$1:$K$70</definedName>
    <definedName name="_xlnm.Print_Area" localSheetId="14">'15'!$A$1:$K$70</definedName>
    <definedName name="_xlnm.Print_Area" localSheetId="15">'16'!$A$1:$K$70</definedName>
    <definedName name="_xlnm.Print_Area" localSheetId="16">'17'!$A$1:$K$69</definedName>
    <definedName name="_xlnm.Print_Area" localSheetId="17">'18'!$A$1:$K$70</definedName>
    <definedName name="_xlnm.Print_Area" localSheetId="18">'19'!$A$1:$K$70</definedName>
    <definedName name="_xlnm.Print_Area" localSheetId="19">'20'!$A$1:$K$70</definedName>
    <definedName name="_xlnm.Print_Area" localSheetId="20">'21'!$A$1:$K$70</definedName>
    <definedName name="_xlnm.Print_Area" localSheetId="21">'22'!$A$1:$K$70</definedName>
    <definedName name="_xlnm.Print_Area" localSheetId="22">'23'!$A$1:$K$70</definedName>
    <definedName name="_xlnm.Print_Area" localSheetId="23">'24'!$A$1:$K$70</definedName>
    <definedName name="_xlnm.Print_Area" localSheetId="24">'25'!$A$1:$K$70</definedName>
    <definedName name="_xlnm.Print_Area" localSheetId="25">'26'!$A$1:$K$70</definedName>
    <definedName name="_xlnm.Print_Area" localSheetId="26">'27'!$A$1:$K$70</definedName>
    <definedName name="_xlnm.Print_Area" localSheetId="27">'28'!$A$1:$K$70</definedName>
    <definedName name="_xlnm.Print_Area" localSheetId="28">'29'!$A$1:$K$70</definedName>
    <definedName name="_xlnm.Print_Area" localSheetId="29">'30'!$A$1:$K$70</definedName>
    <definedName name="_xlnm.Print_Area" localSheetId="4">'5'!$A$1:$K$70</definedName>
    <definedName name="_xlnm.Print_Area" localSheetId="3">'592'!$A$1:$K$70</definedName>
    <definedName name="_xlnm.Print_Area" localSheetId="5">'6'!$A$1:$K$70</definedName>
    <definedName name="_xlnm.Print_Area" localSheetId="6">'7'!$A$1:$K$70</definedName>
    <definedName name="_xlnm.Print_Area" localSheetId="7">'8'!$A$1:$K$70</definedName>
    <definedName name="_xlnm.Print_Area" localSheetId="8">'9'!$A$1:$K$70</definedName>
    <definedName name="_xlnm.Print_Area" localSheetId="0">Main!$A$1:$F$37</definedName>
    <definedName name="_xlnm.Print_Area" localSheetId="2">'TOTAL BoQ'!$A$1:$E$126</definedName>
    <definedName name="_xlnm.Print_Area" localSheetId="1">'TOTAL BOQ '!$A$1:$K$70</definedName>
    <definedName name="_xlnm.Print_Area" localSheetId="30">'Total Quantities'!$A$1:$K$70</definedName>
    <definedName name="_xlnm.Print_Titles" localSheetId="9">'10'!$1:$6</definedName>
    <definedName name="_xlnm.Print_Titles" localSheetId="10">'11'!$1:$6</definedName>
    <definedName name="_xlnm.Print_Titles" localSheetId="11">'12'!$1:$6</definedName>
    <definedName name="_xlnm.Print_Titles" localSheetId="12">'13'!$1:$6</definedName>
    <definedName name="_xlnm.Print_Titles" localSheetId="13">'14'!$1:$6</definedName>
    <definedName name="_xlnm.Print_Titles" localSheetId="14">'15'!$1:$6</definedName>
    <definedName name="_xlnm.Print_Titles" localSheetId="15">'16'!$1:$6</definedName>
    <definedName name="_xlnm.Print_Titles" localSheetId="16">'17'!$1:$6</definedName>
    <definedName name="_xlnm.Print_Titles" localSheetId="17">'18'!$1:$6</definedName>
    <definedName name="_xlnm.Print_Titles" localSheetId="18">'19'!$1:$6</definedName>
    <definedName name="_xlnm.Print_Titles" localSheetId="19">'20'!$1:$6</definedName>
    <definedName name="_xlnm.Print_Titles" localSheetId="20">'21'!$1:$6</definedName>
    <definedName name="_xlnm.Print_Titles" localSheetId="21">'22'!$1:$6</definedName>
    <definedName name="_xlnm.Print_Titles" localSheetId="22">'23'!$1:$6</definedName>
    <definedName name="_xlnm.Print_Titles" localSheetId="23">'24'!$1:$6</definedName>
    <definedName name="_xlnm.Print_Titles" localSheetId="24">'25'!$1:$6</definedName>
    <definedName name="_xlnm.Print_Titles" localSheetId="25">'26'!$1:$6</definedName>
    <definedName name="_xlnm.Print_Titles" localSheetId="26">'27'!$1:$6</definedName>
    <definedName name="_xlnm.Print_Titles" localSheetId="27">'28'!$1:$6</definedName>
    <definedName name="_xlnm.Print_Titles" localSheetId="28">'29'!$1:$6</definedName>
    <definedName name="_xlnm.Print_Titles" localSheetId="29">'30'!$1:$6</definedName>
    <definedName name="_xlnm.Print_Titles" localSheetId="4">'5'!$1:$6</definedName>
    <definedName name="_xlnm.Print_Titles" localSheetId="3">'592'!$1:$6</definedName>
    <definedName name="_xlnm.Print_Titles" localSheetId="5">'6'!$1:$6</definedName>
    <definedName name="_xlnm.Print_Titles" localSheetId="6">'7'!$1:$6</definedName>
    <definedName name="_xlnm.Print_Titles" localSheetId="7">'8'!$1:$6</definedName>
    <definedName name="_xlnm.Print_Titles" localSheetId="8">'9'!$1:$6</definedName>
    <definedName name="_xlnm.Print_Titles" localSheetId="2">'TOTAL BoQ'!$1:$6</definedName>
    <definedName name="_xlnm.Print_Titles" localSheetId="1">'TOTAL BOQ '!$1:$6</definedName>
    <definedName name="_xlnm.Print_Titles" localSheetId="30">'Total Quantities'!$1:$6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0" i="147" l="1"/>
  <c r="E121" i="147"/>
  <c r="E122" i="147"/>
  <c r="E123" i="147"/>
  <c r="E119" i="147"/>
  <c r="E124" i="147" s="1"/>
  <c r="E102" i="147"/>
  <c r="E103" i="147"/>
  <c r="E104" i="147"/>
  <c r="E105" i="147"/>
  <c r="E106" i="147"/>
  <c r="E107" i="147"/>
  <c r="E108" i="147"/>
  <c r="E109" i="147"/>
  <c r="E110" i="147"/>
  <c r="E111" i="147"/>
  <c r="E112" i="147"/>
  <c r="E113" i="147"/>
  <c r="E114" i="147"/>
  <c r="E115" i="147"/>
  <c r="E116" i="147"/>
  <c r="E101" i="147"/>
  <c r="E117" i="147" s="1"/>
  <c r="E98" i="147"/>
  <c r="E97" i="147"/>
  <c r="E99" i="147" s="1"/>
  <c r="E69" i="147"/>
  <c r="E70" i="147"/>
  <c r="E71" i="147"/>
  <c r="E72" i="147"/>
  <c r="E73" i="147"/>
  <c r="E74" i="147"/>
  <c r="E75" i="147"/>
  <c r="E76" i="147"/>
  <c r="E77" i="147"/>
  <c r="E78" i="147"/>
  <c r="E79" i="147"/>
  <c r="E80" i="147"/>
  <c r="E81" i="147"/>
  <c r="E82" i="147"/>
  <c r="E83" i="147"/>
  <c r="E84" i="147"/>
  <c r="E85" i="147"/>
  <c r="E86" i="147"/>
  <c r="E87" i="147"/>
  <c r="E88" i="147"/>
  <c r="E89" i="147"/>
  <c r="E90" i="147"/>
  <c r="E91" i="147"/>
  <c r="E92" i="147"/>
  <c r="E93" i="147"/>
  <c r="E94" i="147"/>
  <c r="E68" i="147"/>
  <c r="E95" i="147" s="1"/>
  <c r="E65" i="147"/>
  <c r="E64" i="147"/>
  <c r="E66" i="147" s="1"/>
  <c r="E56" i="147"/>
  <c r="E57" i="147"/>
  <c r="E58" i="147"/>
  <c r="E59" i="147"/>
  <c r="E60" i="147"/>
  <c r="E61" i="147"/>
  <c r="E55" i="147"/>
  <c r="E62" i="147" s="1"/>
  <c r="E44" i="147"/>
  <c r="E45" i="147"/>
  <c r="E46" i="147"/>
  <c r="E47" i="147"/>
  <c r="E48" i="147"/>
  <c r="E49" i="147"/>
  <c r="E50" i="147"/>
  <c r="E51" i="147"/>
  <c r="E52" i="147"/>
  <c r="E43" i="147"/>
  <c r="E53" i="147" s="1"/>
  <c r="E39" i="147"/>
  <c r="E40" i="147"/>
  <c r="E38" i="147"/>
  <c r="E41" i="147" s="1"/>
  <c r="E33" i="147"/>
  <c r="E34" i="147"/>
  <c r="E35" i="147"/>
  <c r="E32" i="147"/>
  <c r="E36" i="147" s="1"/>
  <c r="E25" i="147"/>
  <c r="E26" i="147"/>
  <c r="E27" i="147"/>
  <c r="E28" i="147"/>
  <c r="E29" i="147"/>
  <c r="E24" i="147"/>
  <c r="E30" i="147" s="1"/>
  <c r="E19" i="147"/>
  <c r="E20" i="147"/>
  <c r="E21" i="147"/>
  <c r="E18" i="147"/>
  <c r="E22" i="147" s="1"/>
  <c r="E9" i="147"/>
  <c r="E10" i="147"/>
  <c r="E11" i="147"/>
  <c r="E12" i="147"/>
  <c r="E13" i="147"/>
  <c r="E14" i="147"/>
  <c r="E15" i="147"/>
  <c r="E8" i="147"/>
  <c r="E16" i="147" s="1"/>
  <c r="E125" i="147" s="1"/>
  <c r="I9" i="29" l="1"/>
  <c r="I15" i="29"/>
  <c r="I16" i="29"/>
  <c r="I18" i="29"/>
  <c r="I19" i="29"/>
  <c r="I20" i="29"/>
  <c r="I21" i="29"/>
  <c r="I22" i="29"/>
  <c r="I23" i="29"/>
  <c r="I25" i="29"/>
  <c r="I29" i="29"/>
  <c r="I31" i="29"/>
  <c r="I32" i="29"/>
  <c r="I34" i="29"/>
  <c r="I35" i="29"/>
  <c r="I36" i="29"/>
  <c r="I37" i="29"/>
  <c r="I38" i="29"/>
  <c r="I39" i="29"/>
  <c r="I40" i="29"/>
  <c r="I41" i="29"/>
  <c r="I42" i="29"/>
  <c r="I43" i="29"/>
  <c r="I44" i="29"/>
  <c r="I45" i="29"/>
  <c r="I46" i="29"/>
  <c r="I47" i="29"/>
  <c r="I48" i="29"/>
  <c r="I49" i="29"/>
  <c r="I50" i="29"/>
  <c r="I51" i="29"/>
  <c r="I53" i="29"/>
  <c r="I54" i="29"/>
  <c r="I56" i="29"/>
  <c r="I57" i="29"/>
  <c r="I58" i="29"/>
  <c r="I59" i="29"/>
  <c r="I60" i="29"/>
  <c r="I61" i="29"/>
  <c r="I62" i="29"/>
  <c r="I63" i="29"/>
  <c r="I64" i="29"/>
  <c r="I65" i="29"/>
  <c r="I66" i="29"/>
  <c r="I67" i="29"/>
  <c r="C26" i="2"/>
  <c r="C25" i="2"/>
  <c r="C24" i="2"/>
  <c r="K67" i="85"/>
  <c r="K66" i="85"/>
  <c r="K65" i="85"/>
  <c r="K64" i="85"/>
  <c r="K63" i="85"/>
  <c r="K62" i="85"/>
  <c r="K61" i="85"/>
  <c r="K60" i="85"/>
  <c r="K59" i="85"/>
  <c r="K58" i="85"/>
  <c r="K57" i="85"/>
  <c r="K56" i="85"/>
  <c r="K54" i="85"/>
  <c r="K53" i="85"/>
  <c r="K51" i="85"/>
  <c r="K50" i="85"/>
  <c r="K49" i="85"/>
  <c r="K48" i="85"/>
  <c r="K47" i="85"/>
  <c r="K46" i="85"/>
  <c r="K45" i="85"/>
  <c r="K44" i="85"/>
  <c r="K43" i="85"/>
  <c r="K42" i="85"/>
  <c r="K41" i="85"/>
  <c r="K40" i="85"/>
  <c r="K39" i="85"/>
  <c r="K38" i="85"/>
  <c r="K37" i="85"/>
  <c r="K36" i="85"/>
  <c r="K35" i="85"/>
  <c r="K34" i="85"/>
  <c r="K32" i="85"/>
  <c r="K31" i="85"/>
  <c r="K29" i="85"/>
  <c r="K28" i="85"/>
  <c r="K27" i="85"/>
  <c r="K26" i="85"/>
  <c r="K25" i="85"/>
  <c r="K23" i="85"/>
  <c r="K22" i="85"/>
  <c r="K21" i="85"/>
  <c r="K20" i="85"/>
  <c r="K19" i="85"/>
  <c r="K18" i="85"/>
  <c r="K16" i="85"/>
  <c r="K15" i="85"/>
  <c r="K14" i="85"/>
  <c r="K13" i="85"/>
  <c r="K12" i="85"/>
  <c r="K11" i="85"/>
  <c r="K9" i="85"/>
  <c r="K8" i="85"/>
  <c r="K67" i="84"/>
  <c r="K66" i="84"/>
  <c r="K65" i="84"/>
  <c r="K64" i="84"/>
  <c r="K63" i="84"/>
  <c r="K62" i="84"/>
  <c r="K61" i="84"/>
  <c r="K60" i="84"/>
  <c r="K59" i="84"/>
  <c r="K58" i="84"/>
  <c r="K57" i="84"/>
  <c r="K56" i="84"/>
  <c r="K54" i="84"/>
  <c r="K53" i="84"/>
  <c r="K51" i="84"/>
  <c r="K50" i="84"/>
  <c r="K49" i="84"/>
  <c r="K48" i="84"/>
  <c r="K47" i="84"/>
  <c r="K46" i="84"/>
  <c r="K45" i="84"/>
  <c r="K44" i="84"/>
  <c r="K43" i="84"/>
  <c r="K42" i="84"/>
  <c r="K41" i="84"/>
  <c r="K40" i="84"/>
  <c r="K39" i="84"/>
  <c r="K38" i="84"/>
  <c r="K37" i="84"/>
  <c r="K36" i="84"/>
  <c r="K35" i="84"/>
  <c r="K34" i="84"/>
  <c r="K32" i="84"/>
  <c r="K31" i="84"/>
  <c r="K29" i="84"/>
  <c r="K28" i="84"/>
  <c r="K27" i="84"/>
  <c r="K26" i="84"/>
  <c r="K25" i="84"/>
  <c r="K23" i="84"/>
  <c r="K22" i="84"/>
  <c r="K21" i="84"/>
  <c r="K20" i="84"/>
  <c r="K19" i="84"/>
  <c r="K18" i="84"/>
  <c r="K16" i="84"/>
  <c r="K15" i="84"/>
  <c r="K14" i="84"/>
  <c r="K13" i="84"/>
  <c r="K12" i="84"/>
  <c r="K11" i="84"/>
  <c r="K9" i="84"/>
  <c r="K8" i="84"/>
  <c r="K67" i="83"/>
  <c r="K66" i="83"/>
  <c r="K65" i="83"/>
  <c r="K64" i="83"/>
  <c r="K63" i="83"/>
  <c r="K62" i="83"/>
  <c r="K61" i="83"/>
  <c r="K60" i="83"/>
  <c r="K59" i="83"/>
  <c r="K58" i="83"/>
  <c r="K57" i="83"/>
  <c r="K56" i="83"/>
  <c r="K54" i="83"/>
  <c r="K53" i="83"/>
  <c r="K51" i="83"/>
  <c r="K50" i="83"/>
  <c r="K49" i="83"/>
  <c r="K48" i="83"/>
  <c r="K47" i="83"/>
  <c r="K46" i="83"/>
  <c r="K45" i="83"/>
  <c r="K44" i="83"/>
  <c r="K43" i="83"/>
  <c r="K42" i="83"/>
  <c r="K41" i="83"/>
  <c r="K40" i="83"/>
  <c r="K39" i="83"/>
  <c r="K38" i="83"/>
  <c r="K37" i="83"/>
  <c r="K36" i="83"/>
  <c r="K35" i="83"/>
  <c r="K34" i="83"/>
  <c r="K32" i="83"/>
  <c r="K31" i="83"/>
  <c r="K29" i="83"/>
  <c r="K28" i="83"/>
  <c r="K27" i="83"/>
  <c r="K26" i="83"/>
  <c r="K25" i="83"/>
  <c r="K23" i="83"/>
  <c r="K22" i="83"/>
  <c r="K21" i="83"/>
  <c r="K20" i="83"/>
  <c r="K19" i="83"/>
  <c r="K18" i="83"/>
  <c r="K16" i="83"/>
  <c r="K15" i="83"/>
  <c r="K14" i="83"/>
  <c r="K13" i="83"/>
  <c r="K12" i="83"/>
  <c r="K11" i="83"/>
  <c r="K9" i="83"/>
  <c r="K8" i="83"/>
  <c r="K69" i="83" s="1"/>
  <c r="E33" i="2" s="1"/>
  <c r="F33" i="2" s="1"/>
  <c r="K67" i="82"/>
  <c r="K66" i="82"/>
  <c r="K65" i="82"/>
  <c r="K64" i="82"/>
  <c r="K63" i="82"/>
  <c r="K62" i="82"/>
  <c r="K61" i="82"/>
  <c r="K60" i="82"/>
  <c r="K59" i="82"/>
  <c r="K58" i="82"/>
  <c r="K57" i="82"/>
  <c r="K56" i="82"/>
  <c r="K54" i="82"/>
  <c r="K53" i="82"/>
  <c r="K51" i="82"/>
  <c r="K50" i="82"/>
  <c r="K49" i="82"/>
  <c r="K48" i="82"/>
  <c r="K47" i="82"/>
  <c r="K46" i="82"/>
  <c r="K45" i="82"/>
  <c r="K44" i="82"/>
  <c r="K43" i="82"/>
  <c r="K42" i="82"/>
  <c r="K41" i="82"/>
  <c r="K40" i="82"/>
  <c r="K39" i="82"/>
  <c r="K38" i="82"/>
  <c r="K37" i="82"/>
  <c r="K36" i="82"/>
  <c r="K35" i="82"/>
  <c r="K34" i="82"/>
  <c r="K32" i="82"/>
  <c r="K31" i="82"/>
  <c r="K29" i="82"/>
  <c r="K28" i="82"/>
  <c r="K27" i="82"/>
  <c r="K26" i="82"/>
  <c r="K25" i="82"/>
  <c r="K23" i="82"/>
  <c r="K22" i="82"/>
  <c r="K21" i="82"/>
  <c r="K20" i="82"/>
  <c r="K19" i="82"/>
  <c r="K18" i="82"/>
  <c r="K16" i="82"/>
  <c r="K15" i="82"/>
  <c r="K14" i="82"/>
  <c r="K13" i="82"/>
  <c r="K12" i="82"/>
  <c r="K11" i="82"/>
  <c r="K9" i="82"/>
  <c r="K8" i="82"/>
  <c r="K67" i="81"/>
  <c r="K66" i="81"/>
  <c r="K65" i="81"/>
  <c r="K64" i="81"/>
  <c r="K63" i="81"/>
  <c r="K62" i="81"/>
  <c r="K61" i="81"/>
  <c r="K60" i="81"/>
  <c r="K59" i="81"/>
  <c r="K58" i="81"/>
  <c r="K57" i="81"/>
  <c r="K56" i="81"/>
  <c r="K54" i="81"/>
  <c r="K53" i="81"/>
  <c r="K51" i="81"/>
  <c r="K50" i="81"/>
  <c r="K49" i="81"/>
  <c r="K48" i="81"/>
  <c r="K47" i="81"/>
  <c r="K46" i="81"/>
  <c r="K45" i="81"/>
  <c r="K44" i="81"/>
  <c r="K43" i="81"/>
  <c r="K42" i="81"/>
  <c r="K41" i="81"/>
  <c r="K40" i="81"/>
  <c r="K39" i="81"/>
  <c r="K38" i="81"/>
  <c r="K37" i="81"/>
  <c r="K36" i="81"/>
  <c r="K35" i="81"/>
  <c r="K34" i="81"/>
  <c r="K32" i="81"/>
  <c r="K31" i="81"/>
  <c r="K29" i="81"/>
  <c r="K28" i="81"/>
  <c r="K27" i="81"/>
  <c r="K26" i="81"/>
  <c r="K25" i="81"/>
  <c r="K23" i="81"/>
  <c r="K22" i="81"/>
  <c r="K21" i="81"/>
  <c r="K20" i="81"/>
  <c r="K19" i="81"/>
  <c r="K18" i="81"/>
  <c r="K16" i="81"/>
  <c r="K15" i="81"/>
  <c r="K14" i="81"/>
  <c r="K13" i="81"/>
  <c r="K12" i="81"/>
  <c r="K11" i="81"/>
  <c r="K9" i="81"/>
  <c r="K8" i="81"/>
  <c r="K67" i="80"/>
  <c r="K66" i="80"/>
  <c r="K65" i="80"/>
  <c r="K64" i="80"/>
  <c r="K63" i="80"/>
  <c r="K62" i="80"/>
  <c r="K61" i="80"/>
  <c r="K60" i="80"/>
  <c r="K59" i="80"/>
  <c r="K58" i="80"/>
  <c r="K57" i="80"/>
  <c r="K56" i="80"/>
  <c r="K54" i="80"/>
  <c r="K53" i="80"/>
  <c r="K51" i="80"/>
  <c r="K50" i="80"/>
  <c r="K49" i="80"/>
  <c r="K48" i="80"/>
  <c r="K47" i="80"/>
  <c r="K46" i="80"/>
  <c r="K45" i="80"/>
  <c r="K44" i="80"/>
  <c r="K43" i="80"/>
  <c r="K42" i="80"/>
  <c r="K41" i="80"/>
  <c r="K40" i="80"/>
  <c r="K39" i="80"/>
  <c r="K38" i="80"/>
  <c r="K37" i="80"/>
  <c r="K36" i="80"/>
  <c r="K35" i="80"/>
  <c r="K34" i="80"/>
  <c r="K32" i="80"/>
  <c r="K31" i="80"/>
  <c r="K29" i="80"/>
  <c r="K28" i="80"/>
  <c r="K27" i="80"/>
  <c r="K26" i="80"/>
  <c r="K25" i="80"/>
  <c r="K23" i="80"/>
  <c r="K22" i="80"/>
  <c r="K21" i="80"/>
  <c r="K20" i="80"/>
  <c r="K19" i="80"/>
  <c r="K18" i="80"/>
  <c r="K16" i="80"/>
  <c r="K15" i="80"/>
  <c r="K14" i="80"/>
  <c r="K13" i="80"/>
  <c r="K12" i="80"/>
  <c r="K11" i="80"/>
  <c r="K9" i="80"/>
  <c r="K8" i="80"/>
  <c r="K67" i="79"/>
  <c r="K66" i="79"/>
  <c r="K65" i="79"/>
  <c r="K64" i="79"/>
  <c r="K63" i="79"/>
  <c r="K62" i="79"/>
  <c r="K61" i="79"/>
  <c r="K60" i="79"/>
  <c r="K59" i="79"/>
  <c r="K58" i="79"/>
  <c r="K57" i="79"/>
  <c r="K56" i="79"/>
  <c r="K54" i="79"/>
  <c r="K53" i="79"/>
  <c r="K51" i="79"/>
  <c r="K50" i="79"/>
  <c r="K49" i="79"/>
  <c r="K48" i="79"/>
  <c r="K47" i="79"/>
  <c r="K46" i="79"/>
  <c r="K45" i="79"/>
  <c r="K44" i="79"/>
  <c r="K43" i="79"/>
  <c r="K42" i="79"/>
  <c r="K41" i="79"/>
  <c r="K40" i="79"/>
  <c r="K39" i="79"/>
  <c r="K38" i="79"/>
  <c r="K37" i="79"/>
  <c r="K36" i="79"/>
  <c r="K35" i="79"/>
  <c r="K34" i="79"/>
  <c r="K32" i="79"/>
  <c r="K31" i="79"/>
  <c r="K29" i="79"/>
  <c r="K28" i="79"/>
  <c r="K27" i="79"/>
  <c r="K26" i="79"/>
  <c r="K25" i="79"/>
  <c r="K23" i="79"/>
  <c r="K22" i="79"/>
  <c r="K21" i="79"/>
  <c r="K20" i="79"/>
  <c r="K19" i="79"/>
  <c r="K18" i="79"/>
  <c r="K16" i="79"/>
  <c r="K15" i="79"/>
  <c r="K14" i="79"/>
  <c r="K13" i="79"/>
  <c r="K12" i="79"/>
  <c r="K11" i="79"/>
  <c r="K9" i="79"/>
  <c r="K8" i="79"/>
  <c r="K69" i="79" s="1"/>
  <c r="E29" i="2" s="1"/>
  <c r="F29" i="2" s="1"/>
  <c r="K67" i="78"/>
  <c r="K66" i="78"/>
  <c r="K65" i="78"/>
  <c r="K64" i="78"/>
  <c r="K63" i="78"/>
  <c r="K62" i="78"/>
  <c r="K61" i="78"/>
  <c r="K60" i="78"/>
  <c r="K59" i="78"/>
  <c r="K58" i="78"/>
  <c r="K57" i="78"/>
  <c r="K56" i="78"/>
  <c r="K54" i="78"/>
  <c r="K53" i="78"/>
  <c r="K51" i="78"/>
  <c r="K50" i="78"/>
  <c r="K49" i="78"/>
  <c r="K48" i="78"/>
  <c r="K47" i="78"/>
  <c r="K46" i="78"/>
  <c r="K45" i="78"/>
  <c r="K44" i="78"/>
  <c r="K43" i="78"/>
  <c r="K42" i="78"/>
  <c r="K41" i="78"/>
  <c r="K40" i="78"/>
  <c r="K39" i="78"/>
  <c r="K38" i="78"/>
  <c r="K37" i="78"/>
  <c r="K36" i="78"/>
  <c r="K35" i="78"/>
  <c r="K34" i="78"/>
  <c r="K32" i="78"/>
  <c r="K31" i="78"/>
  <c r="K29" i="78"/>
  <c r="K28" i="78"/>
  <c r="K27" i="78"/>
  <c r="K26" i="78"/>
  <c r="K25" i="78"/>
  <c r="K23" i="78"/>
  <c r="K22" i="78"/>
  <c r="K21" i="78"/>
  <c r="K20" i="78"/>
  <c r="K19" i="78"/>
  <c r="K18" i="78"/>
  <c r="K16" i="78"/>
  <c r="K15" i="78"/>
  <c r="K14" i="78"/>
  <c r="K13" i="78"/>
  <c r="K12" i="78"/>
  <c r="K11" i="78"/>
  <c r="K9" i="78"/>
  <c r="K8" i="78"/>
  <c r="K67" i="77"/>
  <c r="K66" i="77"/>
  <c r="K65" i="77"/>
  <c r="K64" i="77"/>
  <c r="K63" i="77"/>
  <c r="K62" i="77"/>
  <c r="K61" i="77"/>
  <c r="K60" i="77"/>
  <c r="K59" i="77"/>
  <c r="K58" i="77"/>
  <c r="K57" i="77"/>
  <c r="K56" i="77"/>
  <c r="K54" i="77"/>
  <c r="K53" i="77"/>
  <c r="K51" i="77"/>
  <c r="K50" i="77"/>
  <c r="K49" i="77"/>
  <c r="K48" i="77"/>
  <c r="K47" i="77"/>
  <c r="K46" i="77"/>
  <c r="K45" i="77"/>
  <c r="K44" i="77"/>
  <c r="K43" i="77"/>
  <c r="K42" i="77"/>
  <c r="K41" i="77"/>
  <c r="K40" i="77"/>
  <c r="K39" i="77"/>
  <c r="K38" i="77"/>
  <c r="K37" i="77"/>
  <c r="K36" i="77"/>
  <c r="K35" i="77"/>
  <c r="K34" i="77"/>
  <c r="K32" i="77"/>
  <c r="K31" i="77"/>
  <c r="K29" i="77"/>
  <c r="K28" i="77"/>
  <c r="K27" i="77"/>
  <c r="K26" i="77"/>
  <c r="K25" i="77"/>
  <c r="K23" i="77"/>
  <c r="K22" i="77"/>
  <c r="K21" i="77"/>
  <c r="K20" i="77"/>
  <c r="K19" i="77"/>
  <c r="K18" i="77"/>
  <c r="K16" i="77"/>
  <c r="K15" i="77"/>
  <c r="K14" i="77"/>
  <c r="K13" i="77"/>
  <c r="K12" i="77"/>
  <c r="K11" i="77"/>
  <c r="K9" i="77"/>
  <c r="K8" i="77"/>
  <c r="K67" i="76"/>
  <c r="K66" i="76"/>
  <c r="K65" i="76"/>
  <c r="K64" i="76"/>
  <c r="K63" i="76"/>
  <c r="K62" i="76"/>
  <c r="K61" i="76"/>
  <c r="K60" i="76"/>
  <c r="K59" i="76"/>
  <c r="K58" i="76"/>
  <c r="K57" i="76"/>
  <c r="K56" i="76"/>
  <c r="K54" i="76"/>
  <c r="K53" i="76"/>
  <c r="K51" i="76"/>
  <c r="K50" i="76"/>
  <c r="K49" i="76"/>
  <c r="K48" i="76"/>
  <c r="K47" i="76"/>
  <c r="K46" i="76"/>
  <c r="K45" i="76"/>
  <c r="K44" i="76"/>
  <c r="K43" i="76"/>
  <c r="K42" i="76"/>
  <c r="K41" i="76"/>
  <c r="K40" i="76"/>
  <c r="K39" i="76"/>
  <c r="K38" i="76"/>
  <c r="K37" i="76"/>
  <c r="K36" i="76"/>
  <c r="K35" i="76"/>
  <c r="K34" i="76"/>
  <c r="K32" i="76"/>
  <c r="K31" i="76"/>
  <c r="K29" i="76"/>
  <c r="K28" i="76"/>
  <c r="K27" i="76"/>
  <c r="K26" i="76"/>
  <c r="K25" i="76"/>
  <c r="K23" i="76"/>
  <c r="K22" i="76"/>
  <c r="K21" i="76"/>
  <c r="K20" i="76"/>
  <c r="K19" i="76"/>
  <c r="K18" i="76"/>
  <c r="K16" i="76"/>
  <c r="K15" i="76"/>
  <c r="K14" i="76"/>
  <c r="K13" i="76"/>
  <c r="K12" i="76"/>
  <c r="K11" i="76"/>
  <c r="K9" i="76"/>
  <c r="K8" i="76"/>
  <c r="K67" i="75"/>
  <c r="K66" i="75"/>
  <c r="K65" i="75"/>
  <c r="K64" i="75"/>
  <c r="K63" i="75"/>
  <c r="K62" i="75"/>
  <c r="K61" i="75"/>
  <c r="K60" i="75"/>
  <c r="K59" i="75"/>
  <c r="K58" i="75"/>
  <c r="K57" i="75"/>
  <c r="K56" i="75"/>
  <c r="K54" i="75"/>
  <c r="K53" i="75"/>
  <c r="K51" i="75"/>
  <c r="K50" i="75"/>
  <c r="K49" i="75"/>
  <c r="K48" i="75"/>
  <c r="K47" i="75"/>
  <c r="K46" i="75"/>
  <c r="K45" i="75"/>
  <c r="K44" i="75"/>
  <c r="K43" i="75"/>
  <c r="K42" i="75"/>
  <c r="K41" i="75"/>
  <c r="K40" i="75"/>
  <c r="K39" i="75"/>
  <c r="K38" i="75"/>
  <c r="K37" i="75"/>
  <c r="K36" i="75"/>
  <c r="K35" i="75"/>
  <c r="K34" i="75"/>
  <c r="K32" i="75"/>
  <c r="K31" i="75"/>
  <c r="K29" i="75"/>
  <c r="K28" i="75"/>
  <c r="K27" i="75"/>
  <c r="K26" i="75"/>
  <c r="K25" i="75"/>
  <c r="K23" i="75"/>
  <c r="K22" i="75"/>
  <c r="K21" i="75"/>
  <c r="K20" i="75"/>
  <c r="K19" i="75"/>
  <c r="K18" i="75"/>
  <c r="K16" i="75"/>
  <c r="K15" i="75"/>
  <c r="K14" i="75"/>
  <c r="K13" i="75"/>
  <c r="K12" i="75"/>
  <c r="K11" i="75"/>
  <c r="K9" i="75"/>
  <c r="K8" i="75"/>
  <c r="K69" i="75" s="1"/>
  <c r="E25" i="2" s="1"/>
  <c r="F25" i="2" s="1"/>
  <c r="K67" i="74"/>
  <c r="K66" i="74"/>
  <c r="K65" i="74"/>
  <c r="K64" i="74"/>
  <c r="K63" i="74"/>
  <c r="K62" i="74"/>
  <c r="K61" i="74"/>
  <c r="K60" i="74"/>
  <c r="K59" i="74"/>
  <c r="K58" i="74"/>
  <c r="K57" i="74"/>
  <c r="K56" i="74"/>
  <c r="K54" i="74"/>
  <c r="K53" i="74"/>
  <c r="K51" i="74"/>
  <c r="K50" i="74"/>
  <c r="K49" i="74"/>
  <c r="K48" i="74"/>
  <c r="K47" i="74"/>
  <c r="K46" i="74"/>
  <c r="K45" i="74"/>
  <c r="K44" i="74"/>
  <c r="K43" i="74"/>
  <c r="K42" i="74"/>
  <c r="K41" i="74"/>
  <c r="K40" i="74"/>
  <c r="K39" i="74"/>
  <c r="K38" i="74"/>
  <c r="K37" i="74"/>
  <c r="K36" i="74"/>
  <c r="K35" i="74"/>
  <c r="K34" i="74"/>
  <c r="K32" i="74"/>
  <c r="K31" i="74"/>
  <c r="K29" i="74"/>
  <c r="K28" i="74"/>
  <c r="K27" i="74"/>
  <c r="K26" i="74"/>
  <c r="K25" i="74"/>
  <c r="K23" i="74"/>
  <c r="K22" i="74"/>
  <c r="K21" i="74"/>
  <c r="K20" i="74"/>
  <c r="K19" i="74"/>
  <c r="K18" i="74"/>
  <c r="K16" i="74"/>
  <c r="K15" i="74"/>
  <c r="K14" i="74"/>
  <c r="K13" i="74"/>
  <c r="K12" i="74"/>
  <c r="K11" i="74"/>
  <c r="K9" i="74"/>
  <c r="K8" i="74"/>
  <c r="K69" i="76" l="1"/>
  <c r="E26" i="2" s="1"/>
  <c r="F26" i="2" s="1"/>
  <c r="K69" i="80"/>
  <c r="E30" i="2" s="1"/>
  <c r="F30" i="2" s="1"/>
  <c r="K69" i="84"/>
  <c r="E34" i="2" s="1"/>
  <c r="F34" i="2" s="1"/>
  <c r="K69" i="77"/>
  <c r="E27" i="2" s="1"/>
  <c r="F27" i="2" s="1"/>
  <c r="K69" i="81"/>
  <c r="E31" i="2" s="1"/>
  <c r="F31" i="2" s="1"/>
  <c r="K69" i="85"/>
  <c r="E35" i="2" s="1"/>
  <c r="F35" i="2" s="1"/>
  <c r="K69" i="74"/>
  <c r="E24" i="2" s="1"/>
  <c r="F24" i="2" s="1"/>
  <c r="K69" i="78"/>
  <c r="E28" i="2" s="1"/>
  <c r="F28" i="2" s="1"/>
  <c r="K69" i="82"/>
  <c r="E32" i="2" s="1"/>
  <c r="F32" i="2" s="1"/>
  <c r="K67" i="73"/>
  <c r="K66" i="73"/>
  <c r="K65" i="73"/>
  <c r="K64" i="73"/>
  <c r="K63" i="73"/>
  <c r="K62" i="73"/>
  <c r="K61" i="73"/>
  <c r="K60" i="73"/>
  <c r="K59" i="73"/>
  <c r="K58" i="73"/>
  <c r="K57" i="73"/>
  <c r="K56" i="73"/>
  <c r="K54" i="73"/>
  <c r="K53" i="73"/>
  <c r="K51" i="73"/>
  <c r="K50" i="73"/>
  <c r="K49" i="73"/>
  <c r="K48" i="73"/>
  <c r="K47" i="73"/>
  <c r="K46" i="73"/>
  <c r="K45" i="73"/>
  <c r="K44" i="73"/>
  <c r="K43" i="73"/>
  <c r="K42" i="73"/>
  <c r="K41" i="73"/>
  <c r="K40" i="73"/>
  <c r="K39" i="73"/>
  <c r="K38" i="73"/>
  <c r="K37" i="73"/>
  <c r="K36" i="73"/>
  <c r="K35" i="73"/>
  <c r="K34" i="73"/>
  <c r="K32" i="73"/>
  <c r="K31" i="73"/>
  <c r="K29" i="73"/>
  <c r="K28" i="73"/>
  <c r="K27" i="73"/>
  <c r="K26" i="73"/>
  <c r="K25" i="73"/>
  <c r="K23" i="73"/>
  <c r="K22" i="73"/>
  <c r="K21" i="73"/>
  <c r="K20" i="73"/>
  <c r="K19" i="73"/>
  <c r="K18" i="73"/>
  <c r="K16" i="73"/>
  <c r="K15" i="73"/>
  <c r="K14" i="73"/>
  <c r="K13" i="73"/>
  <c r="K12" i="73"/>
  <c r="K11" i="73"/>
  <c r="K9" i="73"/>
  <c r="K8" i="73"/>
  <c r="K69" i="73" l="1"/>
  <c r="E23" i="2" s="1"/>
  <c r="F23" i="2" s="1"/>
  <c r="K67" i="72"/>
  <c r="K66" i="72"/>
  <c r="K65" i="72"/>
  <c r="K64" i="72"/>
  <c r="K63" i="72"/>
  <c r="K62" i="72"/>
  <c r="K61" i="72"/>
  <c r="K60" i="72"/>
  <c r="K59" i="72"/>
  <c r="K58" i="72"/>
  <c r="K57" i="72"/>
  <c r="K56" i="72"/>
  <c r="K54" i="72"/>
  <c r="K53" i="72"/>
  <c r="K51" i="72"/>
  <c r="K50" i="72"/>
  <c r="K49" i="72"/>
  <c r="K48" i="72"/>
  <c r="K47" i="72"/>
  <c r="K46" i="72"/>
  <c r="K45" i="72"/>
  <c r="K44" i="72"/>
  <c r="K43" i="72"/>
  <c r="K42" i="72"/>
  <c r="K41" i="72"/>
  <c r="K40" i="72"/>
  <c r="K39" i="72"/>
  <c r="K38" i="72"/>
  <c r="K37" i="72"/>
  <c r="K36" i="72"/>
  <c r="K35" i="72"/>
  <c r="K34" i="72"/>
  <c r="K32" i="72"/>
  <c r="K31" i="72"/>
  <c r="K29" i="72"/>
  <c r="K28" i="72"/>
  <c r="K27" i="72"/>
  <c r="K26" i="72"/>
  <c r="K25" i="72"/>
  <c r="K23" i="72"/>
  <c r="K22" i="72"/>
  <c r="K21" i="72"/>
  <c r="K20" i="72"/>
  <c r="K19" i="72"/>
  <c r="K18" i="72"/>
  <c r="K16" i="72"/>
  <c r="K15" i="72"/>
  <c r="K14" i="72"/>
  <c r="K13" i="72"/>
  <c r="K12" i="72"/>
  <c r="K11" i="72"/>
  <c r="K9" i="72"/>
  <c r="K8" i="72"/>
  <c r="K69" i="72" l="1"/>
  <c r="E22" i="2" s="1"/>
  <c r="F22" i="2" s="1"/>
  <c r="K67" i="71"/>
  <c r="K66" i="71"/>
  <c r="K65" i="71"/>
  <c r="K64" i="71"/>
  <c r="K63" i="71"/>
  <c r="K62" i="71"/>
  <c r="K61" i="71"/>
  <c r="K60" i="71"/>
  <c r="K59" i="71"/>
  <c r="K58" i="71"/>
  <c r="K57" i="71"/>
  <c r="K56" i="71"/>
  <c r="K54" i="71"/>
  <c r="K53" i="71"/>
  <c r="K51" i="71"/>
  <c r="K50" i="71"/>
  <c r="K49" i="71"/>
  <c r="K48" i="71"/>
  <c r="K47" i="71"/>
  <c r="K46" i="71"/>
  <c r="K45" i="71"/>
  <c r="K44" i="71"/>
  <c r="K43" i="71"/>
  <c r="K42" i="71"/>
  <c r="K41" i="71"/>
  <c r="K40" i="71"/>
  <c r="K39" i="71"/>
  <c r="K38" i="71"/>
  <c r="K37" i="71"/>
  <c r="K36" i="71"/>
  <c r="K35" i="71"/>
  <c r="K34" i="71"/>
  <c r="K32" i="71"/>
  <c r="K31" i="71"/>
  <c r="K29" i="71"/>
  <c r="K28" i="71"/>
  <c r="K27" i="71"/>
  <c r="K26" i="71"/>
  <c r="K25" i="71"/>
  <c r="K23" i="71"/>
  <c r="K22" i="71"/>
  <c r="K21" i="71"/>
  <c r="K20" i="71"/>
  <c r="K19" i="71"/>
  <c r="K18" i="71"/>
  <c r="K16" i="71"/>
  <c r="K15" i="71"/>
  <c r="K14" i="71"/>
  <c r="K13" i="71"/>
  <c r="K12" i="71"/>
  <c r="K11" i="71"/>
  <c r="K9" i="71"/>
  <c r="K8" i="71"/>
  <c r="K69" i="71" l="1"/>
  <c r="E21" i="2" s="1"/>
  <c r="F21" i="2" s="1"/>
  <c r="K67" i="70"/>
  <c r="K66" i="70"/>
  <c r="K65" i="70"/>
  <c r="K64" i="70"/>
  <c r="K63" i="70"/>
  <c r="K62" i="70"/>
  <c r="K61" i="70"/>
  <c r="K60" i="70"/>
  <c r="K59" i="70"/>
  <c r="K58" i="70"/>
  <c r="K57" i="70"/>
  <c r="K56" i="70"/>
  <c r="K54" i="70"/>
  <c r="K53" i="70"/>
  <c r="K51" i="70"/>
  <c r="K50" i="70"/>
  <c r="K49" i="70"/>
  <c r="K48" i="70"/>
  <c r="K47" i="70"/>
  <c r="K46" i="70"/>
  <c r="K45" i="70"/>
  <c r="K44" i="70"/>
  <c r="K43" i="70"/>
  <c r="K42" i="70"/>
  <c r="K41" i="70"/>
  <c r="K40" i="70"/>
  <c r="K39" i="70"/>
  <c r="K38" i="70"/>
  <c r="K37" i="70"/>
  <c r="K36" i="70"/>
  <c r="K35" i="70"/>
  <c r="K34" i="70"/>
  <c r="K32" i="70"/>
  <c r="K31" i="70"/>
  <c r="K29" i="70"/>
  <c r="K28" i="70"/>
  <c r="K27" i="70"/>
  <c r="K26" i="70"/>
  <c r="K25" i="70"/>
  <c r="K23" i="70"/>
  <c r="K22" i="70"/>
  <c r="K21" i="70"/>
  <c r="K20" i="70"/>
  <c r="K19" i="70"/>
  <c r="K18" i="70"/>
  <c r="K16" i="70"/>
  <c r="K15" i="70"/>
  <c r="K14" i="70"/>
  <c r="K13" i="70"/>
  <c r="K12" i="70"/>
  <c r="K11" i="70"/>
  <c r="K9" i="70"/>
  <c r="K8" i="70"/>
  <c r="K69" i="70" l="1"/>
  <c r="E20" i="2" s="1"/>
  <c r="F20" i="2" s="1"/>
  <c r="K67" i="69"/>
  <c r="K66" i="69"/>
  <c r="K65" i="69"/>
  <c r="K64" i="69"/>
  <c r="K63" i="69"/>
  <c r="K62" i="69"/>
  <c r="K61" i="69"/>
  <c r="K60" i="69"/>
  <c r="K59" i="69"/>
  <c r="K58" i="69"/>
  <c r="K57" i="69"/>
  <c r="K56" i="69"/>
  <c r="K54" i="69"/>
  <c r="K53" i="69"/>
  <c r="K51" i="69"/>
  <c r="K50" i="69"/>
  <c r="K49" i="69"/>
  <c r="K48" i="69"/>
  <c r="K47" i="69"/>
  <c r="K46" i="69"/>
  <c r="K45" i="69"/>
  <c r="K44" i="69"/>
  <c r="K43" i="69"/>
  <c r="K42" i="69"/>
  <c r="K41" i="69"/>
  <c r="K40" i="69"/>
  <c r="K39" i="69"/>
  <c r="K38" i="69"/>
  <c r="K37" i="69"/>
  <c r="K36" i="69"/>
  <c r="K35" i="69"/>
  <c r="K34" i="69"/>
  <c r="K32" i="69"/>
  <c r="K31" i="69"/>
  <c r="K29" i="69"/>
  <c r="K28" i="69"/>
  <c r="K27" i="69"/>
  <c r="K26" i="69"/>
  <c r="K25" i="69"/>
  <c r="K23" i="69"/>
  <c r="K22" i="69"/>
  <c r="K21" i="69"/>
  <c r="K20" i="69"/>
  <c r="K19" i="69"/>
  <c r="K18" i="69"/>
  <c r="K16" i="69"/>
  <c r="K15" i="69"/>
  <c r="K14" i="69"/>
  <c r="K13" i="69"/>
  <c r="K12" i="69"/>
  <c r="K11" i="69"/>
  <c r="K9" i="69"/>
  <c r="K8" i="69"/>
  <c r="K69" i="69" l="1"/>
  <c r="E19" i="2" s="1"/>
  <c r="F19" i="2" s="1"/>
  <c r="K67" i="68" l="1"/>
  <c r="K66" i="68"/>
  <c r="K65" i="68"/>
  <c r="K64" i="68"/>
  <c r="K63" i="68"/>
  <c r="K62" i="68"/>
  <c r="K61" i="68"/>
  <c r="K60" i="68"/>
  <c r="K59" i="68"/>
  <c r="K58" i="68"/>
  <c r="K57" i="68"/>
  <c r="K56" i="68"/>
  <c r="K54" i="68"/>
  <c r="K53" i="68"/>
  <c r="K51" i="68"/>
  <c r="K50" i="68"/>
  <c r="K49" i="68"/>
  <c r="K48" i="68"/>
  <c r="K47" i="68"/>
  <c r="K46" i="68"/>
  <c r="K45" i="68"/>
  <c r="K44" i="68"/>
  <c r="K43" i="68"/>
  <c r="K42" i="68"/>
  <c r="K41" i="68"/>
  <c r="K40" i="68"/>
  <c r="K39" i="68"/>
  <c r="K38" i="68"/>
  <c r="K37" i="68"/>
  <c r="K36" i="68"/>
  <c r="K35" i="68"/>
  <c r="K34" i="68"/>
  <c r="K32" i="68"/>
  <c r="K31" i="68"/>
  <c r="K29" i="68"/>
  <c r="K28" i="68"/>
  <c r="K27" i="68"/>
  <c r="K26" i="68"/>
  <c r="K25" i="68"/>
  <c r="K23" i="68"/>
  <c r="K22" i="68"/>
  <c r="K21" i="68"/>
  <c r="K20" i="68"/>
  <c r="K19" i="68"/>
  <c r="K18" i="68"/>
  <c r="K16" i="68"/>
  <c r="K15" i="68"/>
  <c r="K14" i="68"/>
  <c r="K13" i="68"/>
  <c r="K12" i="68"/>
  <c r="K11" i="68"/>
  <c r="K9" i="68"/>
  <c r="K8" i="68"/>
  <c r="K69" i="68" l="1"/>
  <c r="E18" i="2" s="1"/>
  <c r="F18" i="2" s="1"/>
  <c r="I14" i="67" l="1"/>
  <c r="I11" i="67"/>
  <c r="I13" i="66"/>
  <c r="I14" i="66"/>
  <c r="K14" i="66" s="1"/>
  <c r="I11" i="66"/>
  <c r="K67" i="67"/>
  <c r="K66" i="67"/>
  <c r="K65" i="67"/>
  <c r="K64" i="67"/>
  <c r="K63" i="67"/>
  <c r="K62" i="67"/>
  <c r="K61" i="67"/>
  <c r="K60" i="67"/>
  <c r="K59" i="67"/>
  <c r="K58" i="67"/>
  <c r="K57" i="67"/>
  <c r="K56" i="67"/>
  <c r="K54" i="67"/>
  <c r="K53" i="67"/>
  <c r="K51" i="67"/>
  <c r="K50" i="67"/>
  <c r="K49" i="67"/>
  <c r="K48" i="67"/>
  <c r="K47" i="67"/>
  <c r="K46" i="67"/>
  <c r="K45" i="67"/>
  <c r="K44" i="67"/>
  <c r="K43" i="67"/>
  <c r="K42" i="67"/>
  <c r="K41" i="67"/>
  <c r="K40" i="67"/>
  <c r="K39" i="67"/>
  <c r="K38" i="67"/>
  <c r="K37" i="67"/>
  <c r="K36" i="67"/>
  <c r="K35" i="67"/>
  <c r="K34" i="67"/>
  <c r="K32" i="67"/>
  <c r="K31" i="67"/>
  <c r="K29" i="67"/>
  <c r="K28" i="67"/>
  <c r="K27" i="67"/>
  <c r="K26" i="67"/>
  <c r="K25" i="67"/>
  <c r="K23" i="67"/>
  <c r="K22" i="67"/>
  <c r="K21" i="67"/>
  <c r="K20" i="67"/>
  <c r="K19" i="67"/>
  <c r="K18" i="67"/>
  <c r="K16" i="67"/>
  <c r="K15" i="67"/>
  <c r="K14" i="67"/>
  <c r="K13" i="67"/>
  <c r="K12" i="67"/>
  <c r="K11" i="67"/>
  <c r="K9" i="67"/>
  <c r="K8" i="67"/>
  <c r="K67" i="66"/>
  <c r="K66" i="66"/>
  <c r="K65" i="66"/>
  <c r="K64" i="66"/>
  <c r="K63" i="66"/>
  <c r="K62" i="66"/>
  <c r="K61" i="66"/>
  <c r="K60" i="66"/>
  <c r="K59" i="66"/>
  <c r="K58" i="66"/>
  <c r="K57" i="66"/>
  <c r="K56" i="66"/>
  <c r="K54" i="66"/>
  <c r="K53" i="66"/>
  <c r="K51" i="66"/>
  <c r="K50" i="66"/>
  <c r="K49" i="66"/>
  <c r="K48" i="66"/>
  <c r="K47" i="66"/>
  <c r="K46" i="66"/>
  <c r="K45" i="66"/>
  <c r="K44" i="66"/>
  <c r="K43" i="66"/>
  <c r="K42" i="66"/>
  <c r="K41" i="66"/>
  <c r="K40" i="66"/>
  <c r="K39" i="66"/>
  <c r="K38" i="66"/>
  <c r="K37" i="66"/>
  <c r="K36" i="66"/>
  <c r="K35" i="66"/>
  <c r="K34" i="66"/>
  <c r="K32" i="66"/>
  <c r="K31" i="66"/>
  <c r="K29" i="66"/>
  <c r="K28" i="66"/>
  <c r="K27" i="66"/>
  <c r="K26" i="66"/>
  <c r="K25" i="66"/>
  <c r="K23" i="66"/>
  <c r="K22" i="66"/>
  <c r="K21" i="66"/>
  <c r="K20" i="66"/>
  <c r="K19" i="66"/>
  <c r="K18" i="66"/>
  <c r="K16" i="66"/>
  <c r="K15" i="66"/>
  <c r="K13" i="66"/>
  <c r="K12" i="66"/>
  <c r="K11" i="66"/>
  <c r="K9" i="66"/>
  <c r="K8" i="66"/>
  <c r="I11" i="65"/>
  <c r="K11" i="65" s="1"/>
  <c r="I14" i="65"/>
  <c r="I13" i="65"/>
  <c r="K67" i="65"/>
  <c r="K66" i="65"/>
  <c r="K65" i="65"/>
  <c r="K64" i="65"/>
  <c r="K63" i="65"/>
  <c r="K62" i="65"/>
  <c r="K61" i="65"/>
  <c r="K60" i="65"/>
  <c r="K59" i="65"/>
  <c r="K58" i="65"/>
  <c r="K57" i="65"/>
  <c r="K56" i="65"/>
  <c r="K54" i="65"/>
  <c r="K53" i="65"/>
  <c r="K51" i="65"/>
  <c r="K50" i="65"/>
  <c r="K49" i="65"/>
  <c r="K48" i="65"/>
  <c r="K47" i="65"/>
  <c r="K46" i="65"/>
  <c r="K45" i="65"/>
  <c r="K44" i="65"/>
  <c r="K43" i="65"/>
  <c r="K42" i="65"/>
  <c r="K41" i="65"/>
  <c r="K40" i="65"/>
  <c r="K39" i="65"/>
  <c r="K38" i="65"/>
  <c r="K37" i="65"/>
  <c r="K36" i="65"/>
  <c r="K35" i="65"/>
  <c r="K34" i="65"/>
  <c r="K32" i="65"/>
  <c r="K31" i="65"/>
  <c r="K29" i="65"/>
  <c r="K28" i="65"/>
  <c r="K27" i="65"/>
  <c r="K26" i="65"/>
  <c r="K25" i="65"/>
  <c r="K23" i="65"/>
  <c r="K22" i="65"/>
  <c r="K21" i="65"/>
  <c r="K20" i="65"/>
  <c r="K19" i="65"/>
  <c r="K18" i="65"/>
  <c r="K16" i="65"/>
  <c r="K15" i="65"/>
  <c r="K14" i="65"/>
  <c r="K13" i="65"/>
  <c r="K12" i="65"/>
  <c r="K9" i="65"/>
  <c r="K8" i="65"/>
  <c r="K67" i="64"/>
  <c r="K66" i="64"/>
  <c r="K65" i="64"/>
  <c r="K64" i="64"/>
  <c r="K63" i="64"/>
  <c r="K62" i="64"/>
  <c r="K61" i="64"/>
  <c r="K60" i="64"/>
  <c r="K59" i="64"/>
  <c r="K58" i="64"/>
  <c r="K57" i="64"/>
  <c r="K56" i="64"/>
  <c r="K54" i="64"/>
  <c r="K53" i="64"/>
  <c r="K51" i="64"/>
  <c r="K50" i="64"/>
  <c r="K49" i="64"/>
  <c r="K48" i="64"/>
  <c r="K47" i="64"/>
  <c r="K46" i="64"/>
  <c r="K45" i="64"/>
  <c r="K44" i="64"/>
  <c r="K43" i="64"/>
  <c r="K42" i="64"/>
  <c r="K41" i="64"/>
  <c r="K40" i="64"/>
  <c r="K39" i="64"/>
  <c r="K38" i="64"/>
  <c r="K37" i="64"/>
  <c r="K36" i="64"/>
  <c r="K35" i="64"/>
  <c r="K34" i="64"/>
  <c r="K32" i="64"/>
  <c r="K31" i="64"/>
  <c r="K29" i="64"/>
  <c r="K28" i="64"/>
  <c r="K27" i="64"/>
  <c r="K26" i="64"/>
  <c r="K25" i="64"/>
  <c r="K23" i="64"/>
  <c r="K22" i="64"/>
  <c r="K21" i="64"/>
  <c r="K20" i="64"/>
  <c r="K19" i="64"/>
  <c r="K18" i="64"/>
  <c r="K16" i="64"/>
  <c r="K15" i="64"/>
  <c r="K14" i="64"/>
  <c r="K13" i="64"/>
  <c r="K12" i="64"/>
  <c r="K11" i="64"/>
  <c r="K9" i="64"/>
  <c r="K8" i="64"/>
  <c r="I8" i="59"/>
  <c r="I8" i="29" s="1"/>
  <c r="K67" i="63"/>
  <c r="K66" i="63"/>
  <c r="K65" i="63"/>
  <c r="K64" i="63"/>
  <c r="K63" i="63"/>
  <c r="K62" i="63"/>
  <c r="K61" i="63"/>
  <c r="K60" i="63"/>
  <c r="K59" i="63"/>
  <c r="K58" i="63"/>
  <c r="K57" i="63"/>
  <c r="K56" i="63"/>
  <c r="K54" i="63"/>
  <c r="K53" i="63"/>
  <c r="K51" i="63"/>
  <c r="K50" i="63"/>
  <c r="K49" i="63"/>
  <c r="K48" i="63"/>
  <c r="K47" i="63"/>
  <c r="K46" i="63"/>
  <c r="K45" i="63"/>
  <c r="K44" i="63"/>
  <c r="K43" i="63"/>
  <c r="K42" i="63"/>
  <c r="K41" i="63"/>
  <c r="K40" i="63"/>
  <c r="K39" i="63"/>
  <c r="K38" i="63"/>
  <c r="K37" i="63"/>
  <c r="K36" i="63"/>
  <c r="K35" i="63"/>
  <c r="K34" i="63"/>
  <c r="K32" i="63"/>
  <c r="K31" i="63"/>
  <c r="K29" i="63"/>
  <c r="K28" i="63"/>
  <c r="K27" i="63"/>
  <c r="K26" i="63"/>
  <c r="K25" i="63"/>
  <c r="K23" i="63"/>
  <c r="K22" i="63"/>
  <c r="K21" i="63"/>
  <c r="K20" i="63"/>
  <c r="K19" i="63"/>
  <c r="K18" i="63"/>
  <c r="K16" i="63"/>
  <c r="K15" i="63"/>
  <c r="K14" i="63"/>
  <c r="K13" i="63"/>
  <c r="K12" i="63"/>
  <c r="K11" i="63"/>
  <c r="K9" i="63"/>
  <c r="K8" i="63"/>
  <c r="I14" i="59"/>
  <c r="I11" i="59"/>
  <c r="K11" i="59" s="1"/>
  <c r="I27" i="59"/>
  <c r="I28" i="59"/>
  <c r="K27" i="59"/>
  <c r="K8" i="59"/>
  <c r="I13" i="61"/>
  <c r="K13" i="61" s="1"/>
  <c r="I14" i="61"/>
  <c r="I11" i="61"/>
  <c r="K67" i="61"/>
  <c r="K66" i="61"/>
  <c r="K65" i="61"/>
  <c r="K64" i="61"/>
  <c r="K63" i="61"/>
  <c r="K62" i="61"/>
  <c r="K61" i="61"/>
  <c r="K60" i="61"/>
  <c r="K59" i="61"/>
  <c r="K58" i="61"/>
  <c r="K57" i="61"/>
  <c r="K56" i="61"/>
  <c r="K54" i="61"/>
  <c r="K53" i="61"/>
  <c r="K51" i="61"/>
  <c r="K50" i="61"/>
  <c r="K49" i="61"/>
  <c r="K48" i="61"/>
  <c r="K47" i="61"/>
  <c r="K46" i="61"/>
  <c r="K45" i="61"/>
  <c r="K44" i="61"/>
  <c r="K43" i="61"/>
  <c r="K42" i="61"/>
  <c r="K41" i="61"/>
  <c r="K40" i="61"/>
  <c r="K39" i="61"/>
  <c r="K38" i="61"/>
  <c r="K37" i="61"/>
  <c r="K36" i="61"/>
  <c r="K35" i="61"/>
  <c r="K34" i="61"/>
  <c r="K32" i="61"/>
  <c r="K31" i="61"/>
  <c r="K29" i="61"/>
  <c r="K28" i="61"/>
  <c r="K27" i="61"/>
  <c r="K26" i="61"/>
  <c r="K25" i="61"/>
  <c r="K23" i="61"/>
  <c r="K22" i="61"/>
  <c r="K21" i="61"/>
  <c r="K20" i="61"/>
  <c r="K19" i="61"/>
  <c r="K18" i="61"/>
  <c r="K16" i="61"/>
  <c r="K15" i="61"/>
  <c r="K14" i="61"/>
  <c r="K12" i="61"/>
  <c r="K11" i="61"/>
  <c r="K9" i="61"/>
  <c r="K8" i="61"/>
  <c r="I14" i="60"/>
  <c r="K14" i="60" s="1"/>
  <c r="I13" i="60"/>
  <c r="K13" i="60" s="1"/>
  <c r="I11" i="60"/>
  <c r="K11" i="60" s="1"/>
  <c r="K67" i="60"/>
  <c r="K66" i="60"/>
  <c r="K65" i="60"/>
  <c r="K64" i="60"/>
  <c r="K63" i="60"/>
  <c r="K62" i="60"/>
  <c r="K61" i="60"/>
  <c r="K60" i="60"/>
  <c r="K59" i="60"/>
  <c r="K58" i="60"/>
  <c r="K57" i="60"/>
  <c r="K56" i="60"/>
  <c r="K54" i="60"/>
  <c r="K53" i="60"/>
  <c r="K51" i="60"/>
  <c r="K50" i="60"/>
  <c r="K49" i="60"/>
  <c r="K48" i="60"/>
  <c r="K47" i="60"/>
  <c r="K46" i="60"/>
  <c r="K45" i="60"/>
  <c r="K44" i="60"/>
  <c r="K43" i="60"/>
  <c r="K42" i="60"/>
  <c r="K41" i="60"/>
  <c r="K40" i="60"/>
  <c r="K39" i="60"/>
  <c r="K38" i="60"/>
  <c r="K37" i="60"/>
  <c r="K36" i="60"/>
  <c r="K35" i="60"/>
  <c r="K34" i="60"/>
  <c r="K32" i="60"/>
  <c r="K31" i="60"/>
  <c r="K29" i="60"/>
  <c r="K28" i="60"/>
  <c r="K27" i="60"/>
  <c r="K26" i="60"/>
  <c r="K25" i="60"/>
  <c r="K23" i="60"/>
  <c r="K22" i="60"/>
  <c r="K21" i="60"/>
  <c r="K20" i="60"/>
  <c r="K19" i="60"/>
  <c r="K18" i="60"/>
  <c r="K16" i="60"/>
  <c r="K15" i="60"/>
  <c r="K12" i="60"/>
  <c r="K9" i="60"/>
  <c r="K8" i="60"/>
  <c r="K67" i="59"/>
  <c r="K66" i="59"/>
  <c r="K65" i="59"/>
  <c r="K64" i="59"/>
  <c r="K63" i="59"/>
  <c r="K62" i="59"/>
  <c r="K61" i="59"/>
  <c r="K60" i="59"/>
  <c r="K59" i="59"/>
  <c r="K58" i="59"/>
  <c r="K57" i="59"/>
  <c r="K56" i="59"/>
  <c r="K54" i="59"/>
  <c r="K53" i="59"/>
  <c r="K51" i="59"/>
  <c r="K50" i="59"/>
  <c r="K49" i="59"/>
  <c r="K48" i="59"/>
  <c r="K47" i="59"/>
  <c r="K46" i="59"/>
  <c r="K45" i="59"/>
  <c r="K44" i="59"/>
  <c r="K43" i="59"/>
  <c r="K42" i="59"/>
  <c r="K41" i="59"/>
  <c r="K40" i="59"/>
  <c r="K39" i="59"/>
  <c r="K38" i="59"/>
  <c r="K37" i="59"/>
  <c r="K36" i="59"/>
  <c r="K35" i="59"/>
  <c r="K34" i="59"/>
  <c r="K32" i="59"/>
  <c r="K31" i="59"/>
  <c r="K29" i="59"/>
  <c r="K28" i="59"/>
  <c r="K26" i="59"/>
  <c r="K25" i="59"/>
  <c r="K23" i="59"/>
  <c r="K22" i="59"/>
  <c r="K21" i="59"/>
  <c r="K20" i="59"/>
  <c r="K19" i="59"/>
  <c r="K18" i="59"/>
  <c r="K16" i="59"/>
  <c r="K15" i="59"/>
  <c r="K14" i="59"/>
  <c r="K13" i="59"/>
  <c r="K12" i="59"/>
  <c r="K9" i="59"/>
  <c r="I27" i="29"/>
  <c r="I28" i="45"/>
  <c r="I26" i="45"/>
  <c r="I26" i="29" l="1"/>
  <c r="I13" i="29"/>
  <c r="I12" i="29"/>
  <c r="I28" i="29"/>
  <c r="I14" i="29"/>
  <c r="I11" i="29"/>
  <c r="K69" i="67"/>
  <c r="E17" i="2" s="1"/>
  <c r="F17" i="2" s="1"/>
  <c r="K69" i="66"/>
  <c r="E16" i="2" s="1"/>
  <c r="F16" i="2" s="1"/>
  <c r="K69" i="65"/>
  <c r="E15" i="2" s="1"/>
  <c r="F15" i="2" s="1"/>
  <c r="K69" i="64"/>
  <c r="E14" i="2" s="1"/>
  <c r="F14" i="2" s="1"/>
  <c r="K69" i="63"/>
  <c r="E13" i="2" s="1"/>
  <c r="F13" i="2" s="1"/>
  <c r="K69" i="59"/>
  <c r="E12" i="2" s="1"/>
  <c r="F12" i="2" s="1"/>
  <c r="K69" i="61"/>
  <c r="E11" i="2" s="1"/>
  <c r="F11" i="2" s="1"/>
  <c r="K69" i="60"/>
  <c r="E10" i="2" s="1"/>
  <c r="F10" i="2" s="1"/>
  <c r="E9" i="2"/>
  <c r="F9" i="2" s="1"/>
  <c r="E7" i="2" l="1"/>
  <c r="F7" i="2" s="1"/>
  <c r="E8" i="2"/>
  <c r="F8" i="2" s="1"/>
  <c r="K20" i="29"/>
  <c r="K21" i="29"/>
  <c r="K22" i="29"/>
  <c r="K23" i="29"/>
  <c r="K25" i="29"/>
  <c r="K26" i="29"/>
  <c r="K27" i="29"/>
  <c r="K28" i="29"/>
  <c r="K29" i="29"/>
  <c r="K31" i="29"/>
  <c r="K32" i="29"/>
  <c r="K34" i="29"/>
  <c r="K35" i="29"/>
  <c r="K36" i="29"/>
  <c r="K37" i="29"/>
  <c r="K38" i="29"/>
  <c r="K39" i="29"/>
  <c r="K40" i="29"/>
  <c r="K41" i="29"/>
  <c r="K42" i="29"/>
  <c r="K43" i="29"/>
  <c r="K44" i="29"/>
  <c r="K45" i="29"/>
  <c r="K46" i="29"/>
  <c r="K47" i="29"/>
  <c r="K48" i="29"/>
  <c r="K49" i="29"/>
  <c r="K50" i="29"/>
  <c r="K51" i="29"/>
  <c r="K53" i="29"/>
  <c r="K54" i="29"/>
  <c r="K56" i="29"/>
  <c r="K57" i="29"/>
  <c r="K58" i="29"/>
  <c r="K59" i="29"/>
  <c r="K60" i="29"/>
  <c r="K61" i="29"/>
  <c r="K62" i="29"/>
  <c r="K63" i="29"/>
  <c r="K64" i="29"/>
  <c r="K65" i="29"/>
  <c r="K66" i="29"/>
  <c r="K67" i="29"/>
  <c r="K9" i="29"/>
  <c r="K11" i="29"/>
  <c r="K12" i="29"/>
  <c r="K13" i="29"/>
  <c r="K14" i="29"/>
  <c r="K15" i="29"/>
  <c r="K16" i="29"/>
  <c r="K18" i="29"/>
  <c r="K19" i="29"/>
  <c r="K8" i="29"/>
  <c r="K67" i="45" l="1"/>
  <c r="K66" i="45"/>
  <c r="K65" i="45"/>
  <c r="K64" i="45"/>
  <c r="K63" i="45"/>
  <c r="K62" i="45"/>
  <c r="K61" i="45"/>
  <c r="K60" i="45"/>
  <c r="K59" i="45"/>
  <c r="K58" i="45"/>
  <c r="K57" i="45"/>
  <c r="K56" i="45"/>
  <c r="K54" i="45"/>
  <c r="K53" i="45"/>
  <c r="K51" i="45"/>
  <c r="K50" i="45"/>
  <c r="K49" i="45"/>
  <c r="K48" i="45"/>
  <c r="K47" i="45"/>
  <c r="K46" i="45"/>
  <c r="K45" i="45"/>
  <c r="K44" i="45"/>
  <c r="K43" i="45"/>
  <c r="K42" i="45"/>
  <c r="K41" i="45"/>
  <c r="K40" i="45"/>
  <c r="K39" i="45"/>
  <c r="K38" i="45"/>
  <c r="K37" i="45"/>
  <c r="K36" i="45"/>
  <c r="K35" i="45"/>
  <c r="K34" i="45"/>
  <c r="K32" i="45"/>
  <c r="K31" i="45"/>
  <c r="K29" i="45"/>
  <c r="K28" i="45"/>
  <c r="K27" i="45"/>
  <c r="K26" i="45"/>
  <c r="K25" i="45"/>
  <c r="K23" i="45"/>
  <c r="K22" i="45"/>
  <c r="K21" i="45"/>
  <c r="K20" i="45"/>
  <c r="K19" i="45"/>
  <c r="K18" i="45"/>
  <c r="K16" i="45"/>
  <c r="K15" i="45"/>
  <c r="K14" i="45"/>
  <c r="K13" i="45"/>
  <c r="K12" i="45"/>
  <c r="K11" i="45"/>
  <c r="K9" i="45"/>
  <c r="K8" i="45"/>
  <c r="K69" i="45" l="1"/>
  <c r="E6" i="2" s="1"/>
  <c r="F6" i="2" s="1"/>
  <c r="F37" i="2" s="1"/>
  <c r="H69" i="29"/>
  <c r="C4" i="29" s="1"/>
  <c r="K67" i="25"/>
  <c r="K61" i="25"/>
  <c r="K62" i="25"/>
  <c r="K63" i="25"/>
  <c r="K64" i="25"/>
  <c r="K65" i="25"/>
  <c r="K66" i="25"/>
  <c r="E37" i="2" l="1"/>
  <c r="K9" i="25"/>
  <c r="K57" i="25"/>
  <c r="K58" i="25"/>
  <c r="K59" i="25"/>
  <c r="K60" i="25"/>
  <c r="K32" i="25"/>
  <c r="K31" i="25"/>
  <c r="K36" i="25" l="1"/>
  <c r="K37" i="25"/>
  <c r="K38" i="25"/>
  <c r="K39" i="25"/>
  <c r="K40" i="25"/>
  <c r="K41" i="25"/>
  <c r="K42" i="25"/>
  <c r="K43" i="25"/>
  <c r="K44" i="25"/>
  <c r="K45" i="25"/>
  <c r="K46" i="25"/>
  <c r="K47" i="25"/>
  <c r="K48" i="25"/>
  <c r="K49" i="25"/>
  <c r="K50" i="25"/>
  <c r="K51" i="25"/>
  <c r="K53" i="25"/>
  <c r="K54" i="25"/>
  <c r="K56" i="25" l="1"/>
  <c r="K35" i="25"/>
  <c r="K34" i="25"/>
  <c r="K29" i="25"/>
  <c r="K28" i="25"/>
  <c r="K27" i="25"/>
  <c r="K26" i="25"/>
  <c r="K25" i="25"/>
  <c r="K23" i="25"/>
  <c r="K22" i="25"/>
  <c r="K21" i="25"/>
  <c r="K20" i="25"/>
  <c r="K19" i="25"/>
  <c r="K18" i="25"/>
  <c r="K16" i="25"/>
  <c r="K15" i="25"/>
  <c r="K14" i="25"/>
  <c r="K13" i="25"/>
  <c r="K12" i="25"/>
  <c r="K11" i="25"/>
  <c r="K8" i="25"/>
  <c r="H69" i="25" l="1"/>
  <c r="F4" i="25" s="1"/>
</calcChain>
</file>

<file path=xl/sharedStrings.xml><?xml version="1.0" encoding="utf-8"?>
<sst xmlns="http://schemas.openxmlformats.org/spreadsheetml/2006/main" count="5737" uniqueCount="269">
  <si>
    <t>Norwegian Refugee Council
المجلس النرويجي للاجئين</t>
  </si>
  <si>
    <t xml:space="preserve">Beneficiaries List Summry </t>
  </si>
  <si>
    <t>30 Shelter units rehab at Al-Hilies Camp</t>
  </si>
  <si>
    <t>Project
(LYFM2105)</t>
  </si>
  <si>
    <t>Doner
(UNHCR)</t>
  </si>
  <si>
    <t>Location
(Elsabrie)</t>
  </si>
  <si>
    <t xml:space="preserve">BoQ No. </t>
  </si>
  <si>
    <t>Ben. No.</t>
  </si>
  <si>
    <t>Name</t>
  </si>
  <si>
    <t>Phone No.</t>
  </si>
  <si>
    <t>BOQ Value (USD)</t>
  </si>
  <si>
    <t>Differ. Percent.%</t>
  </si>
  <si>
    <t>هدية محمد هدية</t>
  </si>
  <si>
    <t>برنية محمد اشتيوي</t>
  </si>
  <si>
    <t>مريم محمد عبدالسلام زايد</t>
  </si>
  <si>
    <t>رمضان ميلاد ميلاد إبراهيم</t>
  </si>
  <si>
    <t>سالمة محمد علي فرحات</t>
  </si>
  <si>
    <t>قاسم محمد طاهر</t>
  </si>
  <si>
    <t>زمزم الزروق عقيل</t>
  </si>
  <si>
    <t>علي محمد عون الله</t>
  </si>
  <si>
    <t>نصر سعيد عمارة</t>
  </si>
  <si>
    <t>محمد علي فررحات</t>
  </si>
  <si>
    <t>خالد طاهر يوسف ابوناب</t>
  </si>
  <si>
    <t>927471362/924418605</t>
  </si>
  <si>
    <t>صالح عقيلة اشتيوي</t>
  </si>
  <si>
    <t>سالمة محمد موسى</t>
  </si>
  <si>
    <t>عبد الله مفتاح ابوعزوم</t>
  </si>
  <si>
    <t>علي سالم عبد الله اهويدي</t>
  </si>
  <si>
    <t>فاطمة محمد مخلوف</t>
  </si>
  <si>
    <t>نصر محمد عمر</t>
  </si>
  <si>
    <t>يوسف سالم عبد الله اهويدي</t>
  </si>
  <si>
    <t xml:space="preserve">وليد سالم صالح اكريم </t>
  </si>
  <si>
    <t xml:space="preserve">خليفه مصطفى علي </t>
  </si>
  <si>
    <t xml:space="preserve">فتح الله امراجع جمعه </t>
  </si>
  <si>
    <t xml:space="preserve">وليد امراجع جمعه </t>
  </si>
  <si>
    <t>امحمد امراجع عبدالسلام امراجع</t>
  </si>
  <si>
    <t xml:space="preserve">عبدالله علي عبدالله احنيش </t>
  </si>
  <si>
    <t xml:space="preserve">شرف الدين محمد عبدالسلام </t>
  </si>
  <si>
    <t xml:space="preserve">عمر سلطان محمد سلطان </t>
  </si>
  <si>
    <t xml:space="preserve">امراجع عبد السلام امحمد  </t>
  </si>
  <si>
    <t xml:space="preserve">total </t>
  </si>
  <si>
    <t>BENEFICIARY BILL OF QUANTITIES</t>
  </si>
  <si>
    <t>Project Title</t>
  </si>
  <si>
    <t>30 house unit rehab</t>
  </si>
  <si>
    <t>Donor</t>
  </si>
  <si>
    <t>UNHCR</t>
  </si>
  <si>
    <t>Location</t>
  </si>
  <si>
    <t>Al-Hilies Camp</t>
  </si>
  <si>
    <t>Total Estmated Budget</t>
  </si>
  <si>
    <t>Project Code</t>
  </si>
  <si>
    <t>LYFM2105</t>
  </si>
  <si>
    <t xml:space="preserve">Total BoQ </t>
  </si>
  <si>
    <t>No</t>
  </si>
  <si>
    <t>Item/ Required Work (English )</t>
  </si>
  <si>
    <t xml:space="preserve">عناصر بحاجة الي عمل (عربي ) </t>
  </si>
  <si>
    <t>Unit</t>
  </si>
  <si>
    <t>Quantity</t>
  </si>
  <si>
    <t>Price (USD)</t>
  </si>
  <si>
    <t>Total Price (USD)</t>
  </si>
  <si>
    <t>Worksite Preparation and Cleaning</t>
  </si>
  <si>
    <t>أعمال تهيئة الموقع وتنظيفه</t>
  </si>
  <si>
    <t>by  square meters, limited demolition inside the buildings for windows and doors openings. works to include all necessary material, machinery  and works, avoiding all damages and transporting debris and waste to public landfills, as well as leveling, finishing, and wall plastering according to the scope of work, technical specifications and NRC's instructions.</t>
  </si>
  <si>
    <t>بالمترالمربع هدم محدود داخل المباني من أجل النوافذ والأبواب والتهيئة شاملا كل مايلزم من أعمال السند وتفادي جميع الأضرار ونقل الأنقاض والمخلفات إلى المقالب العمومية تحت إشا المجلس النرويجي</t>
  </si>
  <si>
    <t>m²</t>
  </si>
  <si>
    <t xml:space="preserve">Demolition and removing ceramic wall and floor tiling in kitchen and toilets including transferring the waste to the public dumps according to scope of work ,technical specifications and NRC instructions. works to include all hardware, machinery, material and workmanship required for the completion of the item.
Price to include restoring existing structure/walls/door or remedying any defects that happen to the structure as a result of the demolition works. </t>
  </si>
  <si>
    <t>إزالة سيراميك الارضيات والحوائط الموجودة بالحمامات والمطابخ  ، البنذ يشمل اعمال نقل المخلفات إلى المكبات العامة طبقاً للمواصفات الفنية ومحتوى العمل وتعليمات المجلس النرويجي للاجئين. و السعر يشمل ترميم أي اضرار قد تنجم في النوافد الأبواب او الاجزاء الخرسانية  عن اعمال الازلة.</t>
  </si>
  <si>
    <t>Non-Structural  / Civil Work</t>
  </si>
  <si>
    <t>أعمال غير هيكلية – تنفيذية</t>
  </si>
  <si>
    <t>Demolition of existing CGI sheet sheets/roofs, transporting of debris and waste to public landfills and prepare the walls for  installing new CGI sheets using cement: sand mortar(300kgm cement+1m^3 Sand) according to the scope of work, technical specifications and NRC's instructions.</t>
  </si>
  <si>
    <t>إزالة السقف الحديدي المموج، أو الخشبي، مع إزالة العوارض القائمة وتهيئة الجدران القائمة لأعمال تثبيت الألواح الحديدية الجديدة،ونقل الأنقاض والمخلفات إلى المقالب العمومية  ويشمل العمل استخدام مونة اسمنتية ​​ ورمل بنسبة خلط (300 كجم سمنت +1 متر مكعب رمل) وعمل كل مايلزم لإكمال العمل وفقا للمواصفات الفنية وتعليمات المجلس النرويجي</t>
  </si>
  <si>
    <t>in longitudinal meters , preparing the existing walls for installing the corrugated iron sheets / roof and filling all openings between the level of the ceiling and the walls using cement mortar and leveling the surface, according to the scope of work, technical specifications and NRC's instructions.</t>
  </si>
  <si>
    <t>بالمتر الطولي تهيئة الجدران القائمة لتركيب السقف الحديدي المموج (فراغات بدون سقف) و ملء وتعبئة جميع الفتحات  بين مستوى السقف  والجدران باستخدام مونة اسمنتية وتسوية السطح وذلك طبقا للمواصفات الفنية و محتوى العمل و تعليمات المجلس النرويجي</t>
  </si>
  <si>
    <t>L.M.</t>
  </si>
  <si>
    <t>supply and install  iron beams (section 80mmX80mmX10mm)  including all accessories and fixing requirements and applying 2 layers of anticorrosion primer and black finishing paint with good quality,  according to scope of work ,technical specifications and the NRC instructions</t>
  </si>
  <si>
    <t>توريد وتركيب عوارض حديدية مربعة المقطع بمقطع (60*60*10 ملم) بما في ذلك جميع الملحقات ومستلزمات التركيب ، والطلاء بطبقتين من البريمر ضد الصدأ ، , و طلاء خارجي باللون الاسود خاص بالمعادن. وعمل مايلزم لقبول العمل وذلك طبقا للمواصفات الفنية و محتوى العمل و تعليمات المجلس النرويجي</t>
  </si>
  <si>
    <t>Supply and install CGI sheet Roofing with 5cm thick and slope 1:100 c. Sheets to be fixed to the frame using screws (50mm length, 8 mm Diameter) each 500 mm, with overlapping of 200mm, with external flapping 400mm.The work includes filling all openings and gaps between the roof and walls internally and externally using mortar (300Kgm Cement+1 m3 sand) as plastering layer with at least 200mm width of the walls according to the scope of work, technical specifications and NRC's instructions.</t>
  </si>
  <si>
    <t>توريد وتثبيت تسقيف الحديد المموج بسمك 5 ملم وميول1:100 سم، ويجب تثبيتها على الإطار باستخدام مسامير بطول 50ملم وسمك 8ملم  كل 500 ملم، والحفاظ على بروز خارجي (رفرفة) بمسافة 500 ملم، متضمناً مسافة 200 ملم تداخل للصفائح المتراصة، ويشمل العمل ملء جميع الفتحات  بين السقف والجدران من الجهتين الداخلية والخارجية وذلك باستخدام الأسمنت: مونة اسمنتية ​​ ورمل بنسبة خلط (300 كجم مع 1 متر مكعب رمل)  ولياسة 200 ملم على الأقل من الجهتين الداخلية والخارجية ،  و كل مالزم- لإكمال العمل وفقا للرسومات الفنية وتعليمات المجلس النرويجي</t>
  </si>
  <si>
    <t>by Square meter , Providing and installing Masonry works hollow block (400xx200x200)mm, with strength 27kg/cm^2, with cement mortar, mix 300 kg cement+1 m3 sand. Works to be completed according to the scope of work, technical specifications and NRC's instructions.</t>
  </si>
  <si>
    <t xml:space="preserve">بالمترالمربع توريد وعمل مباني من الطوب الإسمنتي المفرغ بأبعاد (200x200x400) , و بإجهاد كسرلايقل عن 27kg/cm^2 للحوائط والقواطع الفرده بلاط أسمنتى يتكون من 300كجم اسمنت+1.00م3 رمل وفق المواصفات والأصول الفنية وتعليمات المجلس النرويجي  </t>
  </si>
  <si>
    <t xml:space="preserve">by  Square meter, Supply and apply Internal plastering works to ceiling and walls 15 to 20mm thick, using cement mortar mix (350kgm cement+1.0m3 sand), smoothing and any other application needed for the proper completion of the works  according to the scope of work, technical specifications and NRC's instructions. 
works to include fixing steel mesh and the interface of 2 different materials as well as where the plaster thickness exceed 20mm </t>
  </si>
  <si>
    <t>بالمترالمربع /توريد وعمل لياسة الحوائط الداخلية والاسقف بسممك 15-20 ملم بمونة مكونة من 350كجم اسمنت +1 م3 رمل، مع التسوية وإعداد سطح ناعم، وعمل كل مايلزم لقبول العمل بحسب المواصفات الفنية وتعليمات المجلس النرويجي</t>
  </si>
  <si>
    <t>Fixing Existing Doors and Windows</t>
  </si>
  <si>
    <t>تصليح أبواب ونوافذ الموجودة</t>
  </si>
  <si>
    <t xml:space="preserve">Repairing aluminum/ PVC doors and windows with supplying all the necessary accessories for maintenance including hinges, handles and locks after approving samples technical according to the scope of work, technical specifications and NRC's instructions. </t>
  </si>
  <si>
    <r>
      <t>أ</t>
    </r>
    <r>
      <rPr>
        <b/>
        <u/>
        <sz val="10.5"/>
        <color theme="3"/>
        <rFont val="Calibri"/>
        <family val="2"/>
        <scheme val="minor"/>
      </rPr>
      <t xml:space="preserve">عمال تصليح الأبواب والنوافذ من الألومنيوم  أو البي في سي مع </t>
    </r>
    <r>
      <rPr>
        <sz val="10.5"/>
        <color theme="3"/>
        <rFont val="Calibri"/>
        <family val="2"/>
        <scheme val="minor"/>
      </rPr>
      <t>توريد كل المستلزمات اللازمة للصيانة من مفاصل ومقابض وأقفال بعد اعتماد العينات وتوفير كل مايلزم من ملحقات من أجل إكمال العمل وفقا للمواصفات الفنية وتعليمات المجلس النرويجي</t>
    </r>
  </si>
  <si>
    <t>Pc</t>
  </si>
  <si>
    <t xml:space="preserve">replacing damaged or broken glass panels  for aluminum, PVC or wooden windows with other high quality glass, with a thickness of 6 mm. works include fixing the glass panels to the existing frames together with the application of the necessary sealant  as well as providing all the accessories needed. works to be completed according to the   scope of work, technical specifications and NRC's instructions. </t>
  </si>
  <si>
    <r>
      <t>أ</t>
    </r>
    <r>
      <rPr>
        <b/>
        <u/>
        <sz val="10.5"/>
        <color theme="3"/>
        <rFont val="Calibri"/>
        <family val="2"/>
        <scheme val="minor"/>
      </rPr>
      <t xml:space="preserve">عمال استبدال الزجاج المتضرر </t>
    </r>
    <r>
      <rPr>
        <b/>
        <sz val="10.5"/>
        <color theme="3"/>
        <rFont val="Calibri"/>
        <family val="2"/>
        <scheme val="minor"/>
      </rPr>
      <t xml:space="preserve">من النوافذ الومنيوم، </t>
    </r>
    <r>
      <rPr>
        <sz val="10.5"/>
        <color theme="3"/>
        <rFont val="Calibri"/>
        <family val="2"/>
        <scheme val="minor"/>
      </rPr>
      <t xml:space="preserve">بي في سي او خشبية بزجاج أخرى ذو جودة ممتازة بسمك 6مم و أيضا توفير كل الملحقات الخاصة بتشطيب الزجاج لاتمام العمل بالشكل المطلوب تحت اشراف المجلس النرويجي </t>
    </r>
  </si>
  <si>
    <t xml:space="preserve">repairing damaged or broken wooden doors and windows, works include filling any gaps and cracks with putty, replacing hinges, locks, handles and providing all accessories and material needed for the completion of the works. works to include painting of doors and windows with a prime coat and finishing coats to match existing color and finishing work. all works to be completed according the scope of work, technical specifications and NRC's instructions. </t>
  </si>
  <si>
    <r>
      <t>أ</t>
    </r>
    <r>
      <rPr>
        <b/>
        <u/>
        <sz val="10.5"/>
        <color theme="3"/>
        <rFont val="Calibri"/>
        <family val="2"/>
        <scheme val="minor"/>
      </rPr>
      <t>عمال تصليح الأبواب والنوافذ من الخشب</t>
    </r>
    <r>
      <rPr>
        <sz val="10.5"/>
        <color theme="3"/>
        <rFont val="Calibri"/>
        <family val="2"/>
        <scheme val="minor"/>
      </rPr>
      <t xml:space="preserve"> 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 وتعليمات المجلس النرويجي</t>
    </r>
  </si>
  <si>
    <t xml:space="preserve">Supplying and installing a lock and handle for wooden doors and windows, of excellent quality for daily use, and providing all needed accessories and material necessary for the completion of  the work after approval of samples. Works to be completed according to the scope of work, technical specifications and NRC's instructions. </t>
  </si>
  <si>
    <r>
      <t>أ</t>
    </r>
    <r>
      <rPr>
        <b/>
        <u/>
        <sz val="10.5"/>
        <color theme="3"/>
        <rFont val="Calibri"/>
        <family val="2"/>
        <scheme val="minor"/>
      </rPr>
      <t>عمال توريد وتركيب قفل و مقبض للابواب و النوافذ الخشبية</t>
    </r>
    <r>
      <rPr>
        <sz val="10.5"/>
        <color theme="3"/>
        <rFont val="Calibri"/>
        <family val="2"/>
        <scheme val="minor"/>
      </rPr>
      <t>، ذو جودة ممتازة للاستعمال اليومي، و توفير كل ما يلزم لاتمام العمل بعد الموافقة على العينات. تحت اشراف المجلس النرويجي.</t>
    </r>
  </si>
  <si>
    <t xml:space="preserve">repairing metal doors, works include filling any gaps and cracks with putty, replacing hinges, locks, handles and providing all accessories and material needed for the completion of the works. works to include painting of doors a with a prime coat and finishing coats to match existing color and finishing work. all works to be completed according the scope of work, technical specifications and NRC's instructions. </t>
  </si>
  <si>
    <r>
      <rPr>
        <b/>
        <u/>
        <sz val="10.5"/>
        <color theme="3"/>
        <rFont val="Calibri"/>
        <family val="2"/>
        <scheme val="minor"/>
      </rPr>
      <t xml:space="preserve">أعمال تصليح الأبواب  من الحديد </t>
    </r>
    <r>
      <rPr>
        <sz val="10.5"/>
        <color theme="3"/>
        <rFont val="Calibri"/>
        <family val="2"/>
        <scheme val="minor"/>
      </rPr>
      <t>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 وتعليمات المجلس النرويجي</t>
    </r>
  </si>
  <si>
    <t xml:space="preserve">Supplying and installing a lock and handle for metal doors and windows, of excellent quality for daily use, and providing all needed accessories and material necessary for the completion of  the work after approval of samples. Works to be completed according to the scope of work, technical specifications and NRC's instructions. </t>
  </si>
  <si>
    <r>
      <rPr>
        <b/>
        <u/>
        <sz val="10.5"/>
        <color theme="3"/>
        <rFont val="Calibri"/>
        <family val="2"/>
        <scheme val="minor"/>
      </rPr>
      <t>أعمال توريد و تركيب قفل للابواب والحديدي</t>
    </r>
    <r>
      <rPr>
        <sz val="10.5"/>
        <color theme="3"/>
        <rFont val="Calibri"/>
        <family val="2"/>
        <scheme val="minor"/>
      </rPr>
      <t>ة، ذو جودة ممتازة للاستعمال اليومي، و توفير كل ما يلزم لاتمام العمل بعد الموافقة على العينات. تحت اشراف المجلس النرويجي.</t>
    </r>
  </si>
  <si>
    <t xml:space="preserve"> Doors and Windows</t>
  </si>
  <si>
    <t>تركيب أبواب ونوافذ</t>
  </si>
  <si>
    <t xml:space="preserve"> supplying and installing internal doors of Swedish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scope of work, technical specifications and NRC's instructions. </t>
  </si>
  <si>
    <t>بالمتر المربع توريد وتركيب أبواب داخلية من الخشب السويدي درجة اولى كبس ابلاكاج بضلفة او ضلفتين حسب المطلوب و قطاع الشرائح الخشبية الداخلية لايقل عن 40*20 ملم متصلة مع بعضها و مكبسة من الجهتين بلوح ابلاكاج سمك 4 مم من نفس نوع الخشب شاملاً الحلق بعرض (150-200ملم)  والمقابض والمفاصل والقفل وأعمال الطلاء والإطار الخارجي وكل الخردوات وكافة ما يلزم لنهو العمل، وفق للمواصفات الفنية وتعليمات المجلس النرويجي</t>
  </si>
  <si>
    <t xml:space="preserve">Supply and Installing  a metal door for the main entrance manufactured by 3 mm thick steel plates, price includes scratching, sanding and coating with two-sided anti-rust paint, painting with two-sided oil paint with the required color, with 60 mm door hobs, handles, hinges, key locks, and all accessories to finish the work according to the scope of work, technical specifications and NRC's instructions. </t>
  </si>
  <si>
    <t>أعمال توريد وتركيب أبواب حديدية للمدخل الرئيس للمبنى مصنع من صفائح حديدية بسمك لا يقل عن 2 ملم ، والسعر يشمل الحك والصنفرة والطلاء بطلاء مانع للصدأ بوجهين ودهانه ببوية الزيت من وجهين باللون المطلوب وتركيب الحلوق بسمك 60ملم، والأقفال والخردوات والمقابض وكل مايلزم لانهاء العمل  طبقاً للمواصفات الفنية وتعليمات المجلس النرويجي</t>
  </si>
  <si>
    <t xml:space="preserve">Supply and installation of doors and windows of white (P.V.C) material and sectors supported by steel from one or two leaves, with 60 mm hobs, handles, hinges, key locks, 6mm thick glass and works include all accessories and material needed for the completion of the works. works to be completed according to the scope of work, technical specifications and NRC's instructions. </t>
  </si>
  <si>
    <t>توريد وتركيب أبواب ونوافذ من مادة ( P.V.C) أبيض اللون والقطاعات مدعومة بالصلب من ضلفة او ضلفتين فارغ زجاج والعمل يشمل الحشو بألواح معزولة من نفس المادة، مع  الخردوات من نوعية ممتازة ومعتمدة، وتركيب الزجاج بسمك 6 ملم حسب المواصفات الفنية وأصول الصنعة وتعليمات المجلس النرويجي</t>
  </si>
  <si>
    <t xml:space="preserve">Wall preparation work (helix) with 200mm width using cement plaster to  guarantee the perpendicularity and horizontally on the surface as well the smoothness of surface,  to install doors and windows, and provide all that is needed to allow for installing new doors or windows. works to be completed according to the scope of work, technical specifications and NRC's instructions. </t>
  </si>
  <si>
    <t>أعمال تجهيز الجدار (الحلوق ) لعرض 200 ملم بعمل طبقة لياسة مع ضمان تسوية و عمودية و افقية العمل مع تسوية السطح  وذلك  لغرض تركيب الأبواب والنوافذ عليه من اللياسة و توفير  كل مايلزم من مواد عمال أدوات لإكتمال العمل وفقا للمواصفات الفنية وتعليمات المجلس النرويجي.</t>
  </si>
  <si>
    <t>M.L.</t>
  </si>
  <si>
    <t xml:space="preserve">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to complete the works according the scope of work, technical specifications and NRC's instructions. </t>
  </si>
  <si>
    <t>أعمال  تركيب عتبة خرسانية مقاس(100x عرض200 سُمك) ملم ،وبحسب طول فتحة الجدار مضافاً اليها (200ملم) من كلا جانبي الجدار ليكون مناسب لتركيب الأبواب أو النوافذ ,و التأكد من افقية العتبة و توفير  كل مالزم- لإكتمال العمل وفقا للمواصفات الفنية وتعليمات المجلس النرويجي</t>
  </si>
  <si>
    <t>Marble Works</t>
  </si>
  <si>
    <t>أعمال رخام</t>
  </si>
  <si>
    <t>Supply and install marble tiles for door frames of Egyptian SELVIA quality or equivalent with thickness no less than 3cm and width 20 cml.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</si>
  <si>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وتركيب حلوق رخام نوع سيلفيا مصري او مايعادله بعرض الحائط (20سم) و بسمك لا يقل عن 3سم لزوم فتحات الابواب ويشمل العمل التثبيت باستخدام مونة اسمنتية ​​ ورمل بنسبة خلط (300 كجم سمنت +1 متر مكعب رمل) وعمل كل مايلزم لإكمال العمل وفقا للمواصفات الفنية وتعليمات المجلس النرويجي</t>
  </si>
  <si>
    <t>Supply and install marble tiles for kitchen counter tops including making the opening for the sink of Egyptian SELVIA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</si>
  <si>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بالمتر المربع توريد وتركيب ترابيع رخام سلفيا مصري او ما يعادله بسمك 3 سم لزوم حوض الغسيل بالمطبخ حسب توجيهات المهندس المشرف والرسومات التوضحية  والعمل  يشمل توفير كل العمال والأدوات والمعدات اللازمة لإنهاء العمل بالشكل المطلوب.وبحسب المواصفات الفنية وتعليمات المجلس النرويجي</t>
  </si>
  <si>
    <t>Plumping Works and Related Items</t>
  </si>
  <si>
    <t>أعمال الصحية والصرف الصحي</t>
  </si>
  <si>
    <t>Supply and installation of a hand wash basin with high quality as Milano brand or equivalent, including water mixer high quality Italian made, in a chrome-plated copper after sample approving, and the activities to install it in the wall and all that is needed to finish the work according to the specifications and drawings and NRC instructions . Basin Size is (500x450) mm.</t>
  </si>
  <si>
    <t>توريد وتركيب حوض غسيل أيدي بالقاعدة من الفخار المطلي درجة اولى نوع ميلانوا او ما يعادله، و شاملاً خلاط المياه من النوع الزوجي صناعة ايطاليه ، والمصنوع من النحاس المطلي بالكروم ، بعد اعتماد العينة، وتركيب وصلة الصرف والركائز المثبتة في الحائط وكل ما يلزم لنهو العمل طبقاً للمواصفات والرسومات  بما في ذلك جميع الملحقات المطلوبة لإكمال العمل وفقًا للمواصفات الفنية وتعليمات المجلس النرويجي ,ومقاس الحوض (500x450) ملم.</t>
  </si>
  <si>
    <t>Supply and installation of a first-class Chinese  toilet seat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</si>
  <si>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توريد وتركيب مرحاض إفرنجي من الصيني درجة أولى  مقاس 450×700 مم وصندوق طرد سعة  9 لتر أو 10لتر  وسيفون S أو P وغطاء لدائن ويثبت في الأرضية بالمسامير المسننة وصندوق طرد سفلي مع زوايا الدعم والتثبيت شاملاً محبس 0.5 بوصة وكل ما يلزم لنهو العمل وفقًا للمواصفات الفنية وتعليمات المجلس النرويجي</t>
  </si>
  <si>
    <t>Supply and install a 1HP  water pump Italian made such as DAB or equivalent,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</si>
  <si>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بقوة واحد حصان  إيطالية الصنع مثل DAB او ما يعادلها مع الصمامات والتوصيلات اللازمة بأنابيب شبكة المياه    بعد الأعتماد من قبل المهندس المشرف لزوم ضخ المياه من الخزان الارضي للخزانات العلوية    بما في ذلك جميع الملحقات لإكمال العمل وفقًا للمواصفات الفنية وتعليمات المجلس النرويجي</t>
  </si>
  <si>
    <t>Supply and install a 1000 liter polypropylene  plastic water tank including fittings,  and cover. Works shall be carried out according to scope of work, technical specifications and NRC instructions. works to include all hardware, machinery, material and workmanship required for the completion of the item.</t>
  </si>
  <si>
    <t>توريدوتثبيت خزان مياه شرب من البولي بروبيلين بسعة 1000 لتر، شاملاً صمام العوامة والغطاء  من النوعية الجيدة، وعمل قاعدة التثبيت والرفع والتثبيت في المكان المخصص،كما يشمل العمل جميع التجهيزات المطلوبة مثل الأكواع، والانحناءات ، بما في ذلك وصلات مدخل ومخرج وجميع التجهيزات والملحقات الضرورية.</t>
  </si>
  <si>
    <t>Supply and install 3/4 inch cold and hot water feeding pipes of type (p.p.r) high quality as KHALDI brand or equivalent, with a pressure resistance of not less than 20 bar outside the wall and the price includes all accessories, piping and fittings. Works shall be carried out according to scope of work, technical specifications and NRC instructions. works to include all hardware, machinery, material and workmanship required for the completion of the item.</t>
  </si>
  <si>
    <t>توريد وتركيب مواسير تغذية  للمياه الباردة والساخنة  من نوع (p.p.r) بجودة عالية KHALDI او ما يعادله بقطر 3/4 أنش بمقاومة ضغط  لا تقل عن 20 بار ، بعد اعتماد العينة،  والثمن يشمل  القطع الملحقة من  الاكواع والزوايا والمثبتتات وجميع مايلزم لانهاء العمل طبقاً للمواصفات الفنية وتعليمات المجلس النرويجي</t>
  </si>
  <si>
    <t>Supply and install toilet side water bib "bidet" Spanish made quality or equivalent. Works shall be carried out according to scope of work, technical specifications and NRC instructions. works to include all hardware, machinery, material and workmanship required for the completion of the item.</t>
  </si>
  <si>
    <t>توريد وتركيب شطاف لدورة المياة  بجودة علية اسباني الصنع او ما يعادله و توفير كل  ما يلزم لأنهاء العمل  بما في ذلك جميع الملحقات المطلوبة لإكمال العمل وفقًا للمواصفات الفنية وتعليمات المجلس النرويجي.</t>
  </si>
  <si>
    <t>Supply and install 4 inch PVC sewage drainage pipes "Red Sea Brand, SMART or equivalent"  including all fittings, connections and works needed. Works shall be carried out according to scope of work, technical specifications and NRC instructions. works to include all hardware, machinery, material and workmanship required for the completion of the item.</t>
  </si>
  <si>
    <t>توريد و تركيب مواسير pvc بقطر 4 بوصة  بجودة عالية البحر الأحمر or smart او ما يعادله . لزوم أعمال  الصرف الصحي   ، والبند يشمل توفير كل  ما يلزم لأنهاء العمل  بما في ذلك جميع التوصيلات المطلوبة لإكمال العمل وفقًا للمواصفات الفنية وتعليمات المجلس النرويجي.</t>
  </si>
  <si>
    <t>Supply and install a 1500 watt water heater with 80 liters capacity of electric voltage (220-240) with heating capacity of 30 - 70 degrees. The contractor shall provide a sample to NRC's engineer for approval prior to installation. works will include all electrical connections, piping and fittings needed.
Works shall be carried out according to scope of work, technical specifications and NRC instructions. works to include all hardware, machinery, material and workmanship required for the completion of the item.</t>
  </si>
  <si>
    <t xml:space="preserve">أعمال تقديم وتركيب  سخانة مياه 80 لتر، 1500 وات ، بجهد كهربائي (220-240) فولت ومعدل تسخين (30-75)درجة مؤية ، بعد اعتماد العينة، والثمن يشمل جميع الوصلات والأكواع  والتوصيل بالمصدر الكهربائي وكل مايلزم لنهو العمل طبقاً للمواصفات الفنية وتعليمات المجلس النرويجي </t>
  </si>
  <si>
    <t>Supply and installing a siphon inside the parcel box for a toilet seat of high quality Spanish made or equivalent, supplying and doing everything necessary to finish the work according to the technical specifications and NRC instructions</t>
  </si>
  <si>
    <t xml:space="preserve">توريد وتركيب سيفون داخل صندوق الطرد لكرسي التواليت من النوعية الممتازة  اسباني الصنع او ما يعادله، توريد وعمل كل مايلزم لنهو العمل طبقاً للمواصفات الفنية وتعليمات المجلس النرويجي </t>
  </si>
  <si>
    <t>Supply and installation of a high quality Italian made, the water tap coated with chrome diameter ¾ inch, including all connection parts and all that is necessary to complete the work according to specifications, workmanship principles and NRC instructions</t>
  </si>
  <si>
    <t>توريد وتركيب حنفية مياه من النوعية الممتازة صناعة إيطالية  مطلية بالكروم قطر ¾ بوصة شاملة جميع قطع التوصيل وكل مايلزم لنهو العمل طبقا للمواصفات وأصول الصنعة وتعليمات المجلس النرويجي</t>
  </si>
  <si>
    <t>Supply and installing Squat Toilet   including all accessories  to complete the work according to, technical specifications and the NRC instructions.</t>
  </si>
  <si>
    <t>أعمال توريد وتركيب مرحاض عربي  بما في ذلك جميع الملحقات  لإكمال العمل وفقًا للمواصفات الفنية وتعليمات المجلس النرويجي</t>
  </si>
  <si>
    <t>supply and installing  good quality water mixer Italian made for the toilet wash basin,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</si>
  <si>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r>
      <t xml:space="preserve">توريد وتركيب خلاط مياه من النوع الزوجي إيطالي الصنع Gaboli او ما يعادله، </t>
    </r>
    <r>
      <rPr>
        <b/>
        <u/>
        <sz val="10.5"/>
        <color theme="3"/>
        <rFont val="Calibri"/>
        <family val="2"/>
        <scheme val="minor"/>
      </rPr>
      <t xml:space="preserve">لحوض وجه الحمام </t>
    </r>
    <r>
      <rPr>
        <sz val="10.5"/>
        <color theme="3"/>
        <rFont val="Calibri"/>
        <family val="2"/>
        <scheme val="minor"/>
      </rPr>
      <t>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r>
  </si>
  <si>
    <t>supply and installing  good quality water mixer Italian made for the kitchen sink,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</si>
  <si>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r>
      <t xml:space="preserve">توريد وتركيب خلاط مياه من النوع الزوجي إيطالي الصنع Gaboli او ما يعادله، </t>
    </r>
    <r>
      <rPr>
        <b/>
        <u/>
        <sz val="10.5"/>
        <color theme="3"/>
        <rFont val="Calibri"/>
        <family val="2"/>
        <scheme val="minor"/>
      </rPr>
      <t xml:space="preserve">لحوض غسيل المطبخ </t>
    </r>
    <r>
      <rPr>
        <sz val="10.5"/>
        <color theme="3"/>
        <rFont val="Calibri"/>
        <family val="2"/>
        <scheme val="minor"/>
      </rPr>
      <t>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r>
  </si>
  <si>
    <t>Supply and installation of Bathtub , dimensions 120 * 80 * 17H cm,  High quality, including all that is necessary fittings, pipes and accessories. Works shall be carried out according to scope of work, technical specifications and NRC instructions. works to include all hardware, machinery, material and workmanship required for the completion of the item.</t>
  </si>
  <si>
    <t>توريد وتركيب حوض استحمام نوع قدم واحد ابعاد 120 * 80 * 17 سم بجودة عالية. بما في ذلك كل ما هو ضروري لانهاء العمل حسب المواصفات وتعليمات المجلس النرويجي للاجئين.</t>
  </si>
  <si>
    <t>supply and installing  good quality water mixer  for shower Italian made Gaboli or equivalent,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</si>
  <si>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أعمال توريد وتركيب خلاط مياه للدوش  من النوع الزوجي و ملحقاته ايطالي الصنع Gaboli او ما يعادله،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</si>
  <si>
    <t>Supply and install water pressure pump 1/2HP including all fittings, connections and electrical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</si>
  <si>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(دفاع)  بقوة نص حصان مع الصمامات والتوصيلات اللازمة بأنابيب شبكة المياه وأتوماتيك ضغط شبكة   بعد الأعتماد من قبل المهندس المشرف لزوم ضخ المياه للشبكة الذاخلية  بما في ذلك جميع الملحقات لإكمال العمل وفقًا للمواصفات الفنية وتعليمات المجلس النرويجي</t>
  </si>
  <si>
    <t>Supply and installation of stainless steel wash basins, size no less than 20 * 60 * 120 cm, loaded with mixer and siphon, including the support structure below the basin and all that is necessary to finish the work. Works shall be carried out according to scope of work, technical specifications and NRC instructions. works to include all hardware, machinery, material and workmanship required for the completion of the item.</t>
  </si>
  <si>
    <t>توريد وتركيب حوض غسيل اواني من الستانليس ستيل (stainless steel) مقاس لا يقل عن 20*60*120 سم محمل عليه خلاط وسيفون شاملا المباني اسفل الحوض وكل ما يلزم لنهو العمل طبقا للمواصفات والرسومات وتعليمات المجلس النرويجي</t>
  </si>
  <si>
    <t>supply and fixing a floor drain outlet in toilet or kitchen floor, and connect it with room Inspection, of the toilet with 2-in sewage pipes (PVC)  including all joints, welds, packaging, and fixing with special clamps at distances of no more than 1250 mm, the price includes elbows, corners, ventilation covers until they are connected to rooms Inspection. Works shall be carried out according to scope of work, technical specifications and NRC instructions. works to include all hardware, machinery, material and workmanship required for the completion of the item.</t>
  </si>
  <si>
    <t>توريد وتركيب تصريف أرضي بأرضية الحمام او المطبخ وربطه بغرفة التفتيش بأنابيب الصرف الصحي 2 بوصة (PVC)شاملاً جميع الوصلات واللحامات والتغليف والتثبيت بالمشابك الخاصة على مسافات لا تزيد عن 1250 مم والفئة بالمتر والثمن يشمل الاكواع والزوايا وأغطية التهوية وتثبيتها حتى توصيلها إلى غرف التفتيش وذلك حسب المواصفات الفنية وتعليمات المجلس النرويجي.</t>
  </si>
  <si>
    <t>unit</t>
  </si>
  <si>
    <t xml:space="preserve">Tiling works </t>
  </si>
  <si>
    <t>أعمال البلاط والتكسيات</t>
  </si>
  <si>
    <t>Supply and install 30x30cm high quality ceramic floor tiles As Cleopatra first class or equivalent.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</si>
  <si>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 تركيب بلاط من السيراميك مقاس 30 × 30 سم لأرضيات الحمامات والمطبخ  نوع كيلوبترا فرز اول او ما يعادله حسب النوعية التي يتم اعتمادها من طرف المهندس المشرف والعمل  يشمل توفير كل العمال والأدوات والمعدات اللازمة لإنهاء العمل بالشكل المطلوب.وبحسب المواصفات الفنية وتعليمات المجلس النرويجي</t>
  </si>
  <si>
    <t>Supply and install 20x20cm high quality such as CLeopaatra first class or equivalent  ceramic wall tiles.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</si>
  <si>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 تركيب بلاط من السيراميك مقاس 20 × 20سم لحوائط الحمامات والمطبخ والمعمل بجودة عالية ك كليلوبتر فرز اول او ما يعادله او حسب النوعية التي يتم اعتمادها من قبل المهندس المشرف والعمل  يشمل توفير كل العمال والأدوات والمعدات اللازمة لإنهاء العمل بالشكل المطلوب.وبحسب المواصفات الفنية وتعليمات المجلس النرويجي</t>
  </si>
  <si>
    <t>Electrical works</t>
  </si>
  <si>
    <t>الأعمال الكهربية</t>
  </si>
  <si>
    <t>Supply and install fluorescent double lighting units including 120cm base and cover. (Philips or equivalent)
Works shall be carried out according to scope of work, technical specifications and NRC instructions. works to include all hardware, machinery, material and workmanship required for the completion of the item.</t>
  </si>
  <si>
    <t>توريد وتركيب مصابيح اضاءة فلورنست زوجية مع قاعدة التثبيت مقاس 120 سم ذات جودة ممتازة (فيليبس او ما يعادلها) وعمل كل مايلزم من تمديدات كهربائية وربط لإكمال العمل وفقا للمواصفات الفنية  وتعليمات المجلس النرويجي .</t>
  </si>
  <si>
    <t>Supply and install high quality 16A electrical outlets/sockets.(lagrand, Adison brands or equivalent)
Works shall be carried out according to scope of work, technical specifications and NRC instructions. works to include all hardware, machinery, material and workmanship required for the completion of the item.</t>
  </si>
  <si>
    <t>توريد وتركيب  مقابس كهرباء (برايز ) بقوة 16 أمبير ذو جودة عالية أديسون او لاقراند او ما يعادلهم وعمل كل مايلزم لإكمال العمل وفقا للمواصفات الفنية  وتعليمات المجلس النرويجي</t>
  </si>
  <si>
    <t>توريد وتركيب مفاتيح كهربائية بقوة 16 أمبير ذو جودة عالية  وعمل كل مايلزم لإكمال العمل وفقا للمواصفات الفنية  وتعليمات المجلس النرويجي</t>
  </si>
  <si>
    <t>Supply and install 40A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</si>
  <si>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فردية (MCB) نوع (ABB  او ما يعادلهم بالجودة بقوة 40 أمبير  وبعد اعتماد المهندس المشرف وعمل كل مايلزم من تمديدات كهربائية وربط لإكمال العمل وفقا للمواصفات الفنية  وتعليمات المجلس النرويجي</t>
  </si>
  <si>
    <t>Supply and install 60A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</si>
  <si>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فردية (MCB) نوع (ABB  او ما يعادلهم بالجودة بقوة 60 أمبير  وبعد اعتماد المهندس المشرف وعمل كل مايلزم من تمديدات كهربائية وربط لإكمال العمل وفقا للمواصفات الفنية  وتعليمات المجلس النرويجي</t>
  </si>
  <si>
    <t>Supply and install 120A 3 phase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</si>
  <si>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زوجية (MCB) نوع (ABB  او ما يعادلهم بالجودة بقوة 120 أمبير  3 فازا وبعد اعتماد المهندس المشرف وعمل كل مايلزم من تمديدات كهربائية وربط لإكمال العمل وفقا للمواصفات الفنية  وتعليمات المجلس النرويجي</t>
  </si>
  <si>
    <t>Supply and install and electrical box for the main circuit breaker including cover with dimensions 15*30cm. the box shall be resistant to water and weather elements (IP64). 
Works shall be carried out according to scope of work, technical specifications and NRC instructions. works to include all hardware, machinery, material and workmanship required for the completion of the item.</t>
  </si>
  <si>
    <t>توريد وتركيب صندوق كهرباء بالغطاء مقاس (15×30) سم ذو جودة عالية ومقاوم للعوامل الخارجية والماء (IP 64) لزوم القاطع الرئيسي للكهرباء  وعمل كل مايلزم من تمديدات كهربائية و ربط لإكمال العمل وفقا للمواصفات الفنية  وتعليمات المجلس النرويجي</t>
  </si>
  <si>
    <t>Supply and install a 320A 3phase main distribution board type (ABB or equivalent). works including all electrical connections and fittings. the contractor shall supply a sample of the distribution board to NRC's engineer for approval prior to the installation 
Works shall be carried out according to scope of work, technical specifications and NRC instructions. works to include all hardware, machinery, material and workmanship required for the completion of the item.</t>
  </si>
  <si>
    <t>توريد وتركيب قاطع كهرباء رئيسي للمبنى (MCCB) بقوة 320 أمبير  3 فازا  نوع (ABB ) او ما يعادلهم بالجودة وبعد اعتماد المهندس المشرف وعمل كل مايلزم من تمديدات كهربائية وربط لإكمال العمل وفقا للمواصفات الفنية  وتعليمات المجلس النرويجي</t>
  </si>
  <si>
    <t>Supply and install 16mm wide electrical trunks / conduits inside walls and partitions. works to include making the openings for the conduits inside the walls and filling in gaps and openings after installation. 
Works shall be carried out according to scope of work, technical specifications and NRC instructions. works to include all hardware, machinery, material and workmanship required for the completion of the item.</t>
  </si>
  <si>
    <t>توريد وتركيب مسارات كهرباء داخل الحوائط بقطر 16 ملم و العمل يشمل تكسير الحوائط بالحجم المطلوب و التثبيت  والتشطيب بالمواد المناسبة لمنع ظهور التشققات بالحائط وعمل  كل مايلزم  لإكمال العمل وفقا للمواصفات الفنية  وتعليمات المجلس النرويجي</t>
  </si>
  <si>
    <t>Supply and install high quality copper electrical wires with 2.5mm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</si>
  <si>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2.5 ملم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</si>
  <si>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Supply and install high quality copper electrical wires with 4mm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</si>
  <si>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4 ملم لزوم تمديدات ذات الجهد العالي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</si>
  <si>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Supply and install high quality copper electrical cable with 10mm section*2wires.
Works shall be carried out according to scope of work, technical specifications and NRC instructions. works to include all hardware, machinery, material and workmanship required for the completion of the item.</t>
  </si>
  <si>
    <t>توريد وتمديد كابل كهرباء نحاسية بسمك 10 ملم *2 سلك لزوم تمديدات الرئيسية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</si>
  <si>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 xml:space="preserve">Total Amount </t>
  </si>
  <si>
    <t>Annex 1-d  (Pricing Proposal)</t>
  </si>
  <si>
    <t>Rehabilitation of sub-standard and damaged housing units in Tripoli, Libya</t>
  </si>
  <si>
    <t>UNIT Price (USD)</t>
  </si>
  <si>
    <t>m² / م²</t>
  </si>
  <si>
    <t>Pcs / قطعة</t>
  </si>
  <si>
    <t>L.S / مقطوعية</t>
  </si>
  <si>
    <t>ITEM 1 - SUBTOTAL</t>
  </si>
  <si>
    <t>m²/ م²</t>
  </si>
  <si>
    <t>L.M / م.ط</t>
  </si>
  <si>
    <t>ITEM 2 - SUBTOTAL</t>
  </si>
  <si>
    <t>foundation/ قاعدة</t>
  </si>
  <si>
    <t>Column / عمود</t>
  </si>
  <si>
    <t>m3 / م3</t>
  </si>
  <si>
    <t>ITEM 3 - SUBTOTAL</t>
  </si>
  <si>
    <t>ITEM 4 - SUBTOTAL</t>
  </si>
  <si>
    <t>ITEM 5 - SUBTOTAL</t>
  </si>
  <si>
    <t>ITEM 6 - SUBTOTAL</t>
  </si>
  <si>
    <t>M.L /م.ط</t>
  </si>
  <si>
    <t>ITEM 7 - SUBTOTAL</t>
  </si>
  <si>
    <t>ITEM 8 - SUBTOTAL</t>
  </si>
  <si>
    <t>L.M/م.ط</t>
  </si>
  <si>
    <t>UNIT/وحدة</t>
  </si>
  <si>
    <t>ITEM 9- SUBTOTAL</t>
  </si>
  <si>
    <t>ITEM 10- SUBTOTAL</t>
  </si>
  <si>
    <t>ITEM 11- SUBTOTAL</t>
  </si>
  <si>
    <t>ITEM 12- SUBTOTAL</t>
  </si>
  <si>
    <t>Total Amount in USD</t>
  </si>
  <si>
    <t xml:space="preserve">Beneficiary Name </t>
  </si>
  <si>
    <t>بشير محمد بوعود</t>
  </si>
  <si>
    <t>Beneficiary No</t>
  </si>
  <si>
    <t>BoQ No</t>
  </si>
  <si>
    <t>4.+A28:K294</t>
  </si>
  <si>
    <t>قاسم محمد طه</t>
  </si>
  <si>
    <t>محمد علي فرحات</t>
  </si>
  <si>
    <t>Hellis Camp</t>
  </si>
  <si>
    <t xml:space="preserve">امحمد عمر امحمد إبراهيم  </t>
  </si>
  <si>
    <t>AlHlieis</t>
  </si>
  <si>
    <t xml:space="preserve">محمد الشعالي بلقاسم ابوناب </t>
  </si>
  <si>
    <t xml:space="preserve">هناء محمد الشعالي بالقاسم </t>
  </si>
  <si>
    <t xml:space="preserve">وليد سلم صالح اكريم </t>
  </si>
  <si>
    <t>Total Amount</t>
  </si>
  <si>
    <t>No of Activities</t>
  </si>
  <si>
    <t xml:space="preserve">In the square meter, limited demolition inside the buildings for windows and doors opening. works  include all necessary bond and works, avoiding all damages and transporting debris and waste to public landfills, as well as leveling, finishing, and wall plastering according to the technical specifications, work content, and NRC instructions </t>
  </si>
  <si>
    <t xml:space="preserve">Demolition and removing ceramic wall and floor tiling in kitchen and toilets including transferring the waste to the public dumps according to scope of work ,technical specifications and NRC instructions. works to include all hardware, machinery, material and workmanship required for the completion of the item.
Price to include restoring existing structure/walls/door or </t>
  </si>
  <si>
    <t>Demolition of existing CGI sheet sheets/roofs, transporting of debris and waste to public landfills and prepare the walls for the installing new CGI sheets using cement: sand mortar(300kgm cement+1m^3 Sand) according to scope of work ,technical specifications and the NRC instructions</t>
  </si>
  <si>
    <t>by meters, preparing the existing walls for installing the corrugated iron sheets / roof (rooms without a roof) and filling all openings between the level of the ceiling and the walls using cement mortar and leveling the surface, according to the technical specifications, scope of work and the NRC instructions</t>
  </si>
  <si>
    <t>supply and install square iron beams (section 80mmX80mmX10mm)  including all accessories and fixing requirements and applying 2 layers of anticorrosion primer and balck finishing paint with good quality,  according to scope of work ,technical specifications and the NRC instructions</t>
  </si>
  <si>
    <t>Supply and install CGI sheet Roofing with 5cm thick and slop 1:100 c. Sheets to be fixed to the frame using screws (50mm length, 8 mm Diameter) each 500 mm, with overlapping of 200mm, with external flapping 400mm.The work includes filling all openings and gaps between the roof and walls internally and externally using mortar (300Kgm Cement+1 m3 sand) as plastering layer with at least 200mm width of the walls according to drawings ,technical specifications and the NRC instructions</t>
  </si>
  <si>
    <t>by Square meter , Providing and installing Masonry works hollow block (400xx200x200)mm, with strength 27kg/cm^2, with cement mortar, mix 300 kg cement+1 m3 sand  and according to scope of work ,technical specifications and the NRC instructions</t>
  </si>
  <si>
    <t>by Square meter, Supply and apply Internal plastering works to ceiling and walls 15 to 20mm thick, using cement mortar mix (350kgm cement+1.0m3 sand), smoothing and any other application needed for the proper completion of the works  according to scope of work ,technical specifications and the NRC instructions</t>
  </si>
  <si>
    <r>
      <rPr>
        <b/>
        <u/>
        <sz val="10.5"/>
        <color theme="3"/>
        <rFont val="Calibri"/>
        <family val="2"/>
        <scheme val="minor"/>
      </rPr>
      <t>Repairing aluminum/ PVC door</t>
    </r>
    <r>
      <rPr>
        <sz val="10.5"/>
        <color theme="3"/>
        <rFont val="Calibri"/>
        <family val="2"/>
        <scheme val="minor"/>
      </rPr>
      <t>s and windows with supplying all the necessary accessories for maintenance including hinges, handles and locks after approving samples technical according to the technical specifications and the NRC instructions</t>
    </r>
  </si>
  <si>
    <r>
      <rPr>
        <b/>
        <u/>
        <sz val="10.5"/>
        <color theme="3"/>
        <rFont val="Calibri"/>
        <family val="2"/>
        <scheme val="minor"/>
      </rPr>
      <t>Replacing work of  the damaged glas</t>
    </r>
    <r>
      <rPr>
        <sz val="10.5"/>
        <color theme="3"/>
        <rFont val="Calibri"/>
        <family val="2"/>
        <scheme val="minor"/>
      </rPr>
      <t>s from aluminum, PVC or wooden windows with other excellent quality glass, with a thickness of 6 mm, as well as providing all the accessories for finishing the glass to complete the work as required under the supervision of the Norwegian Council.</t>
    </r>
  </si>
  <si>
    <r>
      <rPr>
        <b/>
        <u/>
        <sz val="10.5"/>
        <color theme="3"/>
        <rFont val="Calibri"/>
        <family val="2"/>
        <scheme val="minor"/>
      </rPr>
      <t>Repairing wooden doors and windows</t>
    </r>
    <r>
      <rPr>
        <sz val="10.5"/>
        <color theme="3"/>
        <rFont val="Calibri"/>
        <family val="2"/>
        <scheme val="minor"/>
      </rPr>
      <t xml:space="preserve"> with supplying all the necessary accessories for maintenance such as hinges, handles  after approving samples and painting work in order to complete the work according to the technical specifications and NRC instructions</t>
    </r>
  </si>
  <si>
    <r>
      <rPr>
        <b/>
        <u/>
        <sz val="10.5"/>
        <color theme="3"/>
        <rFont val="Calibri"/>
        <family val="2"/>
        <scheme val="minor"/>
      </rPr>
      <t>Supplying and installing a lock and handle for wooden</t>
    </r>
    <r>
      <rPr>
        <sz val="10.5"/>
        <color theme="3"/>
        <rFont val="Calibri"/>
        <family val="2"/>
        <scheme val="minor"/>
      </rPr>
      <t xml:space="preserve"> doors and windows, of excellent quality for daily use, and providing everything necessary to complete the work after approval of samples. Under the supervision of the Norwegian Council.</t>
    </r>
  </si>
  <si>
    <r>
      <rPr>
        <b/>
        <u/>
        <sz val="10.5"/>
        <color theme="3"/>
        <rFont val="Calibri"/>
        <family val="2"/>
        <scheme val="minor"/>
      </rPr>
      <t xml:space="preserve">Repairing Metal doors </t>
    </r>
    <r>
      <rPr>
        <sz val="10.5"/>
        <color theme="3"/>
        <rFont val="Calibri"/>
        <family val="2"/>
        <scheme val="minor"/>
      </rPr>
      <t xml:space="preserve"> with supplying all the necessary accessories for maintenance such as hinges, handles after approving samples and painting work in order to complete the work according to the technical specifications and NRC instructions</t>
    </r>
  </si>
  <si>
    <r>
      <rPr>
        <b/>
        <u/>
        <sz val="10.5"/>
        <color theme="3"/>
        <rFont val="Calibri"/>
        <family val="2"/>
        <scheme val="minor"/>
      </rPr>
      <t xml:space="preserve">Supplying and installing a lock for metal </t>
    </r>
    <r>
      <rPr>
        <sz val="10.5"/>
        <color theme="3"/>
        <rFont val="Calibri"/>
        <family val="2"/>
        <scheme val="minor"/>
      </rPr>
      <t>doors and windows, of excellent quality for daily use, and providing everything necessary to complete the work after approval of samples. Under the supervision of the Norwegian Council.</t>
    </r>
  </si>
  <si>
    <t>By square meters, supplying and installing internal doors of Swedish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technical specifications and NRC instructions.</t>
  </si>
  <si>
    <t>Supply and Installing  a metal door for the main entrance manufactured by 3 mm thick steel plates, and the price includes scratching, sanding and coating with two-sided anti-rust paint, painting with two-sided oil paint with the required color, with 60 mm door hobs, handles, hinges, key locks, and all accessories to finish the work according to technical specifications and the NRC instructions.</t>
  </si>
  <si>
    <t xml:space="preserve">Supply and installation of doors and windows of white (P.V.C) material and sectors supported by steel from one or two leaves, with 60 mm hobs, handles, hinges, key locks, 6mm thick glass and all accessories to finish the work according to technical specifications and the NRC instructions. </t>
  </si>
  <si>
    <t>Wall preparation work (helix) with200 width, by plastering with a guarantee guarantee the perpendicularity and horizontally on the surface as well the smooth surfcae,  to install doors and windows, and provide all that is needed - to complete the work according to the technical specifications and NRC Instructions</t>
  </si>
  <si>
    <t>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 to complete the work according to the technical specifications and NRC Instructions</t>
  </si>
  <si>
    <t>Marbal Works</t>
  </si>
  <si>
    <t>Supply and install marble tiles for door frames of Egyption SELVIA quality or equivalent with thickness no less than 3cm and width 20 cm according to the thickness of the wall.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</si>
  <si>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 marble tiles for kitchen counter tops including making the opening for the sink of Egyption SELVIA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</si>
  <si>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installation of a hand wash basin with high quality as Milano brand or equvelent, including water mixer high quality Italian mande, in a chrome-plated copper after sample approving, and the activities to install it in the wall and all that is needed to finish the work according to the specifications and drawings and NRC instructions . Basin Size is (500x450) mm.</t>
  </si>
  <si>
    <t>Supply and installation of a first-class Chinese separate toilet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</si>
  <si>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Supply and install a 1HP  water pump Italian made such as DAB or equvelent,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</si>
  <si>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Supply and install a 1000 liter polypropene plastic water tank including fittings,  and cover. Works shall be carried out according to scope of work, technical specifications and NRC instructions. works to include all hardware, machinery, material and workmanship required for the completion of the item.</t>
  </si>
  <si>
    <t>Supply and install 3/4 inch cold and hot water feeding pipes of type (p.p.r) high quality as KHALDI brand or equivelent, with a pressure resistance of not less than 20 bar outside the wall and the price includes all accessories, piping and fittings. Works shall be carried out according to scope of work, technical specifications and NRC instructions. works to include all hardware, machinery, material and workmanship required for the completion of the item.</t>
  </si>
  <si>
    <t>Supply and install toilet side water bib "bidet" Spanech made quality or equvelent. Works shall be carried out according to scope of work, technical specifications and NRC instructions. works to include all hardware, machinery, material and workmanship required for the completion of the item.</t>
  </si>
  <si>
    <t>Supply and install 4 inch PVC sewage drainage pipes "Red Sea Brand, SMART or equvelent"  including all fittings, connections and works needed. Works shall be carried out according to scope of work, technical specifications and NRC instructions. works to include all hardware, machinery, material and workmanship required for the completion of the item.</t>
  </si>
  <si>
    <t>Supply and installing a siphon inside the parcel box for a toilet seat of high quality Spanech made or equvelent, supplying and doing everything necessary to finish the work according to the technical specifications and NRC instructions</t>
  </si>
  <si>
    <t>Supply and installation of a high quality italian made, the water tap coated with chrome diameter ¾ inch, including all connection parts and all that is necessary to complete the work according to specifications, workmanship principles and NRC instructions</t>
  </si>
  <si>
    <t>Supply and installing Squat Toilet   including all accessories  to complete the work according to,technical specifications and the NRC instructions.</t>
  </si>
  <si>
    <r>
      <t>supply and installing  good quality water mixer italian made for the</t>
    </r>
    <r>
      <rPr>
        <b/>
        <u/>
        <sz val="10.5"/>
        <color theme="3"/>
        <rFont val="Calibri"/>
        <family val="2"/>
        <scheme val="minor"/>
      </rPr>
      <t xml:space="preserve"> toilet wash basin</t>
    </r>
    <r>
      <rPr>
        <sz val="10.5"/>
        <color theme="3"/>
        <rFont val="Calibri"/>
        <family val="2"/>
        <scheme val="minor"/>
      </rPr>
      <t>,  includes PVC hoses, chrome valves on each line, and all necessary fittings  all required accessories  to complete the work according to,technical specifications and the NRC instructions.</t>
    </r>
  </si>
  <si>
    <r>
      <t xml:space="preserve">supply and installing  good quality water mixer italian made for </t>
    </r>
    <r>
      <rPr>
        <b/>
        <u/>
        <sz val="10.5"/>
        <color theme="3"/>
        <rFont val="Calibri"/>
        <family val="2"/>
        <scheme val="minor"/>
      </rPr>
      <t>the kitchen sink</t>
    </r>
    <r>
      <rPr>
        <sz val="10.5"/>
        <color theme="3"/>
        <rFont val="Calibri"/>
        <family val="2"/>
        <scheme val="minor"/>
      </rPr>
      <t>,  includes PVC hoses, chrome valves on each line, and all necessary fittings  all required accessories  to complete the work according to,technical specifications and the NRC instructions.</t>
    </r>
  </si>
  <si>
    <t xml:space="preserve">Supply and installation of Bathtub one foot , dimensions 120 * 80 * 17H cm,  High quality, including all that is necessary to finish the work according to the specifications, and  NRC instructions. </t>
  </si>
  <si>
    <t>supply and installing  good quality water mixer  for shower italian made Gaboli or equavelent,  includes PVC hoses, chrome valves on each line, and all necessary fittings  all required accessories  to complete the work according to, technical specifications and the NRC instructions</t>
  </si>
  <si>
    <t>Supply and installation of stainless steel wash basins, size not less than 20 * 60 * 120 cm, loaded with mixer and siphon, including the buildings below the basin and all that is necessary to finish the work according to the specifications, drawings and  NRC instructions.</t>
  </si>
  <si>
    <t>supply and fixing a floor drain outlet in toilet or kitchen floor,and connect it with room Inspection, of the toilet with 2-in sewage pipes (PVC)  including all joints, welds, packaging, and fixing with special clamps at distances of no more than 1250 mm, the price includes elbows, corners, ventilation covers until they are connected to rooms Inspection , according to technical specifications and NRC instructions</t>
  </si>
  <si>
    <t>Supply and install 20x20cm high quality such as CLeopaatra first class or equivelent  ceramic wall tiles.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</si>
  <si>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 fluorescent double lighting units including 120cm base and cover. (Philips or equivelent)
Works shall be carried out according to scope of work, technical specifications and NRC instructions. works to include all hardware, machinery, material and workmanship required for the completion of the item.</t>
  </si>
  <si>
    <t>Supply and install high quality 16A electrical outlets/sockets.(lagrand, Adison brands or equivelent)
Works shall be carried out according to scope of work, technical specifications and NRC instructions. works to include all hardware, machinery, material and workmanship required for the completion of the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</si>
</sst>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_-* #,##0.00\-;_-* &quot;-&quot;??_-;_-@_-"/>
    <numFmt numFmtId="166" formatCode="_-* #,##0.00\ &quot;د.ل.‏&quot;_-;\-* #,##0.00\ &quot;د.ل.‏&quot;_-;_-* &quot;-&quot;??\ &quot;د.ل.‏&quot;_-;_-@_-"/>
    <numFmt numFmtId="167" formatCode="0.0"/>
    <numFmt numFmtId="168" formatCode="_(&quot;$&quot;* #,##0.0_);_(&quot;$&quot;* \(#,##0.0\);_(&quot;$&quot;* &quot;-&quot;??_);_(@_)"/>
    <numFmt numFmtId="169" formatCode="_-[$$-409]* #,##0_ ;_-[$$-409]* \-#,##0\ ;_-[$$-409]* &quot;-&quot;??_ ;_-@_ "/>
    <numFmt numFmtId="170" formatCode="_-* #,##0.0_-;_-* #,##0.0\-;_-* &quot;-&quot;??_-;_-@_-"/>
  </numFmts>
  <fonts count="32">
    <font>
      <sz val="11"/>
      <color theme="1"/>
      <name val="Calibri"/>
      <family val="2"/>
      <charset val="178"/>
      <scheme val="minor"/>
    </font>
    <font>
      <sz val="11"/>
      <color theme="1"/>
      <name val="Calibri"/>
      <family val="2"/>
      <scheme val="minor"/>
    </font>
    <font>
      <sz val="11"/>
      <color theme="1"/>
      <name val="Calibri"/>
      <family val="2"/>
      <charset val="178"/>
      <scheme val="minor"/>
    </font>
    <font>
      <b/>
      <sz val="11"/>
      <color theme="3"/>
      <name val="Calibri"/>
      <family val="2"/>
      <charset val="178"/>
      <scheme val="minor"/>
    </font>
    <font>
      <b/>
      <sz val="20"/>
      <color theme="1"/>
      <name val="Calibri"/>
      <family val="2"/>
      <scheme val="minor"/>
    </font>
    <font>
      <b/>
      <sz val="16"/>
      <color theme="1"/>
      <name val="Calibri"/>
      <family val="2"/>
      <scheme val="minor"/>
    </font>
    <font>
      <b/>
      <sz val="14"/>
      <color indexed="8"/>
      <name val="Calibri"/>
      <family val="2"/>
      <scheme val="minor"/>
    </font>
    <font>
      <b/>
      <sz val="18"/>
      <color theme="1"/>
      <name val="Calibri"/>
      <family val="2"/>
      <scheme val="minor"/>
    </font>
    <font>
      <b/>
      <sz val="12"/>
      <color theme="1"/>
      <name val="Calibri"/>
      <family val="2"/>
      <scheme val="minor"/>
    </font>
    <font>
      <b/>
      <sz val="12"/>
      <color rgb="FF000000"/>
      <name val="Calibri"/>
      <family val="2"/>
    </font>
    <font>
      <sz val="12"/>
      <color theme="1"/>
      <name val="Calibri"/>
      <family val="2"/>
      <scheme val="minor"/>
    </font>
    <font>
      <sz val="10.5"/>
      <color theme="3"/>
      <name val="Calibri"/>
      <family val="2"/>
      <scheme val="minor"/>
    </font>
    <font>
      <b/>
      <sz val="14"/>
      <color theme="1"/>
      <name val="Calibri"/>
      <family val="2"/>
      <scheme val="minor"/>
    </font>
    <font>
      <b/>
      <sz val="12"/>
      <color indexed="8"/>
      <name val="Calibri"/>
      <family val="2"/>
      <scheme val="minor"/>
    </font>
    <font>
      <b/>
      <sz val="11"/>
      <color indexed="8"/>
      <name val="Calibri"/>
      <family val="2"/>
      <scheme val="minor"/>
    </font>
    <font>
      <sz val="16"/>
      <color theme="1"/>
      <name val="Calibri Light"/>
      <family val="1"/>
      <scheme val="major"/>
    </font>
    <font>
      <sz val="16"/>
      <color rgb="FF000000"/>
      <name val="Calibri Light"/>
      <family val="1"/>
      <scheme val="major"/>
    </font>
    <font>
      <sz val="12"/>
      <color theme="1"/>
      <name val="Calibri"/>
      <family val="2"/>
      <charset val="178"/>
      <scheme val="minor"/>
    </font>
    <font>
      <u/>
      <sz val="11"/>
      <color theme="10"/>
      <name val="Calibri"/>
      <family val="2"/>
      <charset val="178"/>
      <scheme val="minor"/>
    </font>
    <font>
      <b/>
      <sz val="12"/>
      <color theme="1"/>
      <name val="Calibri Light"/>
      <family val="1"/>
      <scheme val="major"/>
    </font>
    <font>
      <b/>
      <sz val="11"/>
      <color theme="1"/>
      <name val="Calibri"/>
      <family val="2"/>
      <scheme val="minor"/>
    </font>
    <font>
      <sz val="11.5"/>
      <color theme="3"/>
      <name val="Calibri"/>
      <family val="2"/>
      <scheme val="minor"/>
    </font>
    <font>
      <b/>
      <sz val="10.5"/>
      <color theme="3"/>
      <name val="Calibri"/>
      <family val="2"/>
      <scheme val="minor"/>
    </font>
    <font>
      <b/>
      <u/>
      <sz val="10.5"/>
      <color theme="3"/>
      <name val="Calibri"/>
      <family val="2"/>
      <scheme val="minor"/>
    </font>
    <font>
      <b/>
      <sz val="12"/>
      <color indexed="8"/>
      <name val="Calibri Light"/>
      <family val="1"/>
      <scheme val="major"/>
    </font>
    <font>
      <sz val="12"/>
      <color theme="1"/>
      <name val="Calibri Light"/>
      <family val="1"/>
      <scheme val="major"/>
    </font>
    <font>
      <sz val="12"/>
      <color rgb="FF000000"/>
      <name val="Calibri Light"/>
      <family val="1"/>
      <scheme val="major"/>
    </font>
    <font>
      <sz val="11"/>
      <name val="Calibri"/>
      <family val="2"/>
      <scheme val="minor"/>
    </font>
    <font>
      <b/>
      <sz val="11"/>
      <color theme="3"/>
      <name val="Calibri"/>
      <family val="2"/>
      <scheme val="minor"/>
    </font>
    <font>
      <sz val="10.5"/>
      <color theme="1"/>
      <name val="Calibri"/>
      <family val="2"/>
      <scheme val="minor"/>
    </font>
    <font>
      <b/>
      <sz val="12"/>
      <color theme="1"/>
      <name val="Calibri Light"/>
      <family val="2"/>
      <scheme val="major"/>
    </font>
    <font>
      <sz val="12"/>
      <color rgb="FFFF0000"/>
      <name val="Calibri Light"/>
      <family val="1"/>
      <scheme val="major"/>
    </font>
  </fonts>
  <fills count="12">
    <fill>
      <patternFill patternType="none"/>
    </fill>
    <fill>
      <patternFill patternType="gray125"/>
    </fill>
    <fill>
      <patternFill patternType="solid">
        <fgColor rgb="FFFFCC66"/>
        <bgColor indexed="64"/>
      </patternFill>
    </fill>
    <fill>
      <patternFill patternType="solid">
        <fgColor rgb="FFF6994C"/>
        <bgColor theme="4" tint="0.79998168889431442"/>
      </patternFill>
    </fill>
    <fill>
      <patternFill patternType="solid">
        <fgColor theme="5"/>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2"/>
        <bgColor indexed="64"/>
      </patternFill>
    </fill>
    <fill>
      <patternFill patternType="solid">
        <fgColor theme="9"/>
        <bgColor indexed="64"/>
      </patternFill>
    </fill>
    <fill>
      <patternFill patternType="solid">
        <fgColor theme="7"/>
        <bgColor indexed="64"/>
      </patternFill>
    </fill>
    <fill>
      <patternFill patternType="solid">
        <fgColor theme="9" tint="0.39997558519241921"/>
        <bgColor indexed="64"/>
      </patternFill>
    </fill>
  </fills>
  <borders count="60">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9">
    <xf numFmtId="0" fontId="0" fillId="0" borderId="0"/>
    <xf numFmtId="166" fontId="2" fillId="0" borderId="0" applyFont="0" applyFill="0" applyBorder="0" applyAlignment="0" applyProtection="0"/>
    <xf numFmtId="0" fontId="3" fillId="0" borderId="0" applyNumberFormat="0" applyFill="0" applyBorder="0" applyAlignment="0" applyProtection="0"/>
    <xf numFmtId="0" fontId="18" fillId="0" borderId="0" applyNumberForma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0" fontId="28" fillId="0" borderId="0" applyNumberFormat="0" applyFill="0" applyBorder="0" applyAlignment="0" applyProtection="0"/>
    <xf numFmtId="164" fontId="1" fillId="0" borderId="0" applyFont="0" applyFill="0" applyBorder="0" applyAlignment="0" applyProtection="0"/>
  </cellStyleXfs>
  <cellXfs count="275">
    <xf numFmtId="0" fontId="0" fillId="0" borderId="0" xfId="0"/>
    <xf numFmtId="0" fontId="0" fillId="0" borderId="0" xfId="0" applyAlignment="1" applyProtection="1">
      <alignment horizontal="center" vertical="center"/>
      <protection locked="0"/>
    </xf>
    <xf numFmtId="0" fontId="7" fillId="0" borderId="0" xfId="0" applyFont="1" applyAlignment="1" applyProtection="1">
      <alignment vertical="center"/>
      <protection locked="0"/>
    </xf>
    <xf numFmtId="0" fontId="9" fillId="2" borderId="5" xfId="0" applyFont="1" applyFill="1" applyBorder="1" applyAlignment="1">
      <alignment horizontal="center" vertical="center" wrapText="1" readingOrder="1"/>
    </xf>
    <xf numFmtId="0" fontId="0" fillId="0" borderId="0" xfId="0" applyAlignment="1">
      <alignment horizontal="center" vertical="center"/>
    </xf>
    <xf numFmtId="0" fontId="7" fillId="0" borderId="0" xfId="0" applyFont="1" applyAlignment="1">
      <alignment vertical="center"/>
    </xf>
    <xf numFmtId="0" fontId="12" fillId="3" borderId="11" xfId="0" applyFont="1" applyFill="1" applyBorder="1" applyAlignment="1">
      <alignment vertical="center"/>
    </xf>
    <xf numFmtId="0" fontId="15" fillId="0" borderId="0" xfId="0" applyFont="1" applyAlignment="1" applyProtection="1">
      <alignment horizontal="center" vertical="center"/>
      <protection locked="0"/>
    </xf>
    <xf numFmtId="0" fontId="15" fillId="0" borderId="0" xfId="0" applyFont="1" applyAlignment="1">
      <alignment vertical="center"/>
    </xf>
    <xf numFmtId="0" fontId="16" fillId="2" borderId="5" xfId="0" applyFont="1" applyFill="1" applyBorder="1" applyAlignment="1">
      <alignment horizontal="center" vertical="center" wrapText="1" readingOrder="1"/>
    </xf>
    <xf numFmtId="167" fontId="0" fillId="0" borderId="0" xfId="0" applyNumberFormat="1" applyAlignment="1">
      <alignment horizontal="center" vertical="center"/>
    </xf>
    <xf numFmtId="167" fontId="8" fillId="0" borderId="6" xfId="0" applyNumberFormat="1" applyFont="1" applyBorder="1" applyAlignment="1">
      <alignment horizontal="center" vertical="center"/>
    </xf>
    <xf numFmtId="167" fontId="10" fillId="0" borderId="8" xfId="0" applyNumberFormat="1" applyFont="1" applyBorder="1" applyAlignment="1">
      <alignment horizontal="center" vertical="center"/>
    </xf>
    <xf numFmtId="167" fontId="13" fillId="2" borderId="5" xfId="0" applyNumberFormat="1" applyFont="1" applyFill="1" applyBorder="1" applyAlignment="1">
      <alignment horizontal="center" vertical="center"/>
    </xf>
    <xf numFmtId="167" fontId="10" fillId="0" borderId="7" xfId="0" applyNumberFormat="1" applyFont="1" applyBorder="1" applyAlignment="1">
      <alignment horizontal="center" vertical="center"/>
    </xf>
    <xf numFmtId="167" fontId="13" fillId="2" borderId="7" xfId="0" applyNumberFormat="1" applyFont="1" applyFill="1" applyBorder="1" applyAlignment="1">
      <alignment horizontal="center" vertical="center"/>
    </xf>
    <xf numFmtId="167" fontId="9" fillId="2" borderId="5" xfId="0" applyNumberFormat="1" applyFont="1" applyFill="1" applyBorder="1" applyAlignment="1">
      <alignment horizontal="center" vertical="center" wrapText="1" readingOrder="1"/>
    </xf>
    <xf numFmtId="167" fontId="12" fillId="3" borderId="10" xfId="0" applyNumberFormat="1" applyFont="1" applyFill="1" applyBorder="1" applyAlignment="1">
      <alignment vertical="center"/>
    </xf>
    <xf numFmtId="167" fontId="0" fillId="0" borderId="0" xfId="0" applyNumberFormat="1" applyAlignment="1" applyProtection="1">
      <alignment horizontal="center" vertical="center"/>
      <protection locked="0"/>
    </xf>
    <xf numFmtId="0" fontId="17" fillId="0" borderId="0" xfId="0" applyFont="1" applyAlignment="1">
      <alignment horizontal="center" vertical="center"/>
    </xf>
    <xf numFmtId="0" fontId="17" fillId="0" borderId="7" xfId="0" applyFont="1" applyBorder="1" applyAlignment="1">
      <alignment horizontal="center" vertical="center"/>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7" fillId="0" borderId="18" xfId="0" applyFont="1" applyBorder="1" applyAlignment="1">
      <alignment horizontal="center" vertical="center"/>
    </xf>
    <xf numFmtId="0" fontId="19" fillId="0" borderId="6" xfId="0" applyFont="1" applyBorder="1" applyAlignment="1">
      <alignment horizontal="center" vertical="center" wrapText="1" readingOrder="1"/>
    </xf>
    <xf numFmtId="168" fontId="12" fillId="0" borderId="7" xfId="0" applyNumberFormat="1" applyFont="1" applyBorder="1" applyAlignment="1">
      <alignment horizontal="center" vertical="center"/>
    </xf>
    <xf numFmtId="168" fontId="9" fillId="2" borderId="5" xfId="0" applyNumberFormat="1" applyFont="1" applyFill="1" applyBorder="1" applyAlignment="1">
      <alignment horizontal="center" vertical="center" wrapText="1" readingOrder="1"/>
    </xf>
    <xf numFmtId="168" fontId="12" fillId="0" borderId="7" xfId="1" applyNumberFormat="1" applyFont="1" applyFill="1" applyBorder="1" applyAlignment="1" applyProtection="1">
      <alignment horizontal="center" vertical="center"/>
    </xf>
    <xf numFmtId="2" fontId="12" fillId="0" borderId="7" xfId="0" applyNumberFormat="1" applyFont="1" applyBorder="1" applyAlignment="1">
      <alignment horizontal="center" vertical="center"/>
    </xf>
    <xf numFmtId="2" fontId="16" fillId="2" borderId="5" xfId="0" applyNumberFormat="1" applyFont="1" applyFill="1" applyBorder="1" applyAlignment="1">
      <alignment horizontal="center" vertical="center" wrapText="1" readingOrder="1"/>
    </xf>
    <xf numFmtId="2" fontId="9" fillId="2" borderId="5" xfId="0" applyNumberFormat="1" applyFont="1" applyFill="1" applyBorder="1" applyAlignment="1">
      <alignment horizontal="center" vertical="center" wrapText="1" readingOrder="1"/>
    </xf>
    <xf numFmtId="167" fontId="9" fillId="2" borderId="24" xfId="0" applyNumberFormat="1"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9" fillId="2" borderId="25" xfId="0" applyFont="1" applyFill="1" applyBorder="1" applyAlignment="1">
      <alignment horizontal="center" vertical="center" wrapText="1" readingOrder="1"/>
    </xf>
    <xf numFmtId="167" fontId="10" fillId="0" borderId="23" xfId="0" applyNumberFormat="1" applyFont="1" applyBorder="1" applyAlignment="1">
      <alignment horizontal="center" vertical="center"/>
    </xf>
    <xf numFmtId="0" fontId="19" fillId="0" borderId="7" xfId="0" applyFont="1" applyBorder="1" applyAlignment="1">
      <alignment vertical="center" wrapText="1"/>
    </xf>
    <xf numFmtId="0" fontId="24" fillId="0" borderId="7" xfId="0" applyFont="1" applyBorder="1" applyAlignment="1">
      <alignment vertical="center" wrapText="1"/>
    </xf>
    <xf numFmtId="0" fontId="8" fillId="0" borderId="7" xfId="0" applyFont="1" applyBorder="1" applyAlignment="1">
      <alignment vertical="center" wrapText="1"/>
    </xf>
    <xf numFmtId="0" fontId="13" fillId="0" borderId="7" xfId="0" applyFont="1" applyBorder="1" applyAlignment="1">
      <alignment vertical="center" wrapText="1"/>
    </xf>
    <xf numFmtId="0" fontId="20" fillId="0" borderId="26" xfId="0" applyFont="1" applyBorder="1" applyAlignment="1">
      <alignment horizontal="center" vertical="center" wrapText="1"/>
    </xf>
    <xf numFmtId="2" fontId="10" fillId="0" borderId="7" xfId="0" applyNumberFormat="1" applyFont="1" applyBorder="1" applyAlignment="1">
      <alignment horizontal="center" vertical="center"/>
    </xf>
    <xf numFmtId="167" fontId="9" fillId="2" borderId="23" xfId="0" applyNumberFormat="1" applyFont="1" applyFill="1" applyBorder="1" applyAlignment="1">
      <alignment horizontal="center" vertical="center" wrapText="1" readingOrder="1"/>
    </xf>
    <xf numFmtId="167" fontId="10" fillId="0" borderId="27" xfId="0" applyNumberFormat="1" applyFont="1" applyBorder="1" applyAlignment="1">
      <alignment horizontal="center" vertical="center"/>
    </xf>
    <xf numFmtId="2" fontId="12" fillId="0" borderId="30" xfId="0" applyNumberFormat="1" applyFont="1" applyBorder="1" applyAlignment="1">
      <alignment horizontal="center" vertical="center"/>
    </xf>
    <xf numFmtId="168" fontId="12" fillId="0" borderId="30" xfId="1" applyNumberFormat="1" applyFont="1" applyFill="1" applyBorder="1" applyAlignment="1" applyProtection="1">
      <alignment horizontal="center" vertical="center"/>
    </xf>
    <xf numFmtId="168" fontId="12" fillId="0" borderId="6" xfId="0" applyNumberFormat="1" applyFont="1" applyBorder="1" applyAlignment="1">
      <alignment horizontal="center" vertical="center"/>
    </xf>
    <xf numFmtId="0" fontId="25" fillId="0" borderId="8" xfId="0" applyFont="1" applyBorder="1" applyAlignment="1">
      <alignment horizontal="center" vertical="center" wrapText="1"/>
    </xf>
    <xf numFmtId="0" fontId="26" fillId="2" borderId="5" xfId="0" applyFont="1" applyFill="1" applyBorder="1" applyAlignment="1">
      <alignment horizontal="center" vertical="center" wrapText="1" readingOrder="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6" fillId="2" borderId="23" xfId="0" applyFont="1" applyFill="1" applyBorder="1" applyAlignment="1">
      <alignment horizontal="center" vertical="center" wrapText="1" readingOrder="1"/>
    </xf>
    <xf numFmtId="0" fontId="26" fillId="2" borderId="1" xfId="0" applyFont="1" applyFill="1" applyBorder="1" applyAlignment="1">
      <alignment horizontal="center" vertical="center" wrapText="1" readingOrder="1"/>
    </xf>
    <xf numFmtId="0" fontId="25" fillId="0" borderId="30" xfId="0" applyFont="1" applyBorder="1" applyAlignment="1">
      <alignment horizontal="center" vertical="center" wrapText="1"/>
    </xf>
    <xf numFmtId="167" fontId="10" fillId="5" borderId="23" xfId="0" applyNumberFormat="1" applyFont="1" applyFill="1" applyBorder="1" applyAlignment="1">
      <alignment horizontal="center" vertical="center"/>
    </xf>
    <xf numFmtId="167" fontId="10" fillId="5" borderId="8" xfId="0" applyNumberFormat="1" applyFont="1" applyFill="1" applyBorder="1" applyAlignment="1">
      <alignment horizontal="center" vertical="center"/>
    </xf>
    <xf numFmtId="167" fontId="10" fillId="5" borderId="7" xfId="0" applyNumberFormat="1" applyFont="1" applyFill="1" applyBorder="1" applyAlignment="1">
      <alignment horizontal="center" vertical="center"/>
    </xf>
    <xf numFmtId="167" fontId="10" fillId="5" borderId="27" xfId="0" applyNumberFormat="1" applyFont="1" applyFill="1" applyBorder="1" applyAlignment="1">
      <alignment horizontal="center" vertical="center"/>
    </xf>
    <xf numFmtId="2" fontId="10" fillId="5" borderId="7" xfId="0" applyNumberFormat="1" applyFont="1" applyFill="1" applyBorder="1" applyAlignment="1">
      <alignment horizontal="center" vertical="center"/>
    </xf>
    <xf numFmtId="167" fontId="10" fillId="0" borderId="6" xfId="0" applyNumberFormat="1" applyFont="1" applyBorder="1" applyAlignment="1">
      <alignment horizontal="center" vertical="center"/>
    </xf>
    <xf numFmtId="168" fontId="12" fillId="0" borderId="6" xfId="1" applyNumberFormat="1" applyFont="1" applyFill="1" applyBorder="1" applyAlignment="1" applyProtection="1">
      <alignment horizontal="center" vertical="center"/>
    </xf>
    <xf numFmtId="167" fontId="10" fillId="0" borderId="34" xfId="0" applyNumberFormat="1" applyFont="1" applyBorder="1" applyAlignment="1">
      <alignment horizontal="center" vertical="center"/>
    </xf>
    <xf numFmtId="0" fontId="25" fillId="0" borderId="35" xfId="0" applyFont="1" applyBorder="1" applyAlignment="1">
      <alignment horizontal="center" vertical="center" wrapText="1"/>
    </xf>
    <xf numFmtId="2" fontId="12" fillId="0" borderId="8" xfId="0" applyNumberFormat="1" applyFont="1" applyBorder="1" applyAlignment="1">
      <alignment horizontal="center" vertical="center"/>
    </xf>
    <xf numFmtId="168" fontId="12" fillId="0" borderId="35" xfId="1" applyNumberFormat="1" applyFont="1" applyFill="1" applyBorder="1" applyAlignment="1" applyProtection="1">
      <alignment horizontal="center" vertical="center"/>
    </xf>
    <xf numFmtId="168" fontId="12" fillId="0" borderId="8" xfId="0" applyNumberFormat="1" applyFont="1" applyBorder="1" applyAlignment="1">
      <alignment horizontal="center" vertical="center"/>
    </xf>
    <xf numFmtId="167" fontId="9" fillId="2" borderId="10" xfId="0" applyNumberFormat="1" applyFont="1" applyFill="1" applyBorder="1" applyAlignment="1">
      <alignment horizontal="center" vertical="center" wrapText="1" readingOrder="1"/>
    </xf>
    <xf numFmtId="0" fontId="26" fillId="6" borderId="11" xfId="0" applyFont="1" applyFill="1" applyBorder="1" applyAlignment="1">
      <alignment horizontal="center" vertical="center" wrapText="1" readingOrder="1"/>
    </xf>
    <xf numFmtId="0" fontId="16" fillId="6" borderId="11" xfId="0" applyFont="1" applyFill="1" applyBorder="1" applyAlignment="1">
      <alignment horizontal="center" vertical="center" wrapText="1" readingOrder="1"/>
    </xf>
    <xf numFmtId="168" fontId="12" fillId="6" borderId="39" xfId="0" applyNumberFormat="1" applyFont="1" applyFill="1" applyBorder="1" applyAlignment="1">
      <alignment horizontal="center" vertical="center"/>
    </xf>
    <xf numFmtId="2" fontId="10" fillId="0" borderId="6" xfId="0" applyNumberFormat="1" applyFont="1" applyBorder="1" applyAlignment="1">
      <alignment horizontal="center" vertical="center"/>
    </xf>
    <xf numFmtId="168" fontId="12" fillId="0" borderId="8" xfId="1" applyNumberFormat="1" applyFont="1" applyFill="1" applyBorder="1" applyAlignment="1" applyProtection="1">
      <alignment horizontal="center" vertical="center"/>
    </xf>
    <xf numFmtId="167" fontId="9" fillId="6" borderId="10" xfId="0" applyNumberFormat="1" applyFont="1" applyFill="1" applyBorder="1" applyAlignment="1">
      <alignment horizontal="center" vertical="center" wrapText="1" readingOrder="1"/>
    </xf>
    <xf numFmtId="167" fontId="10" fillId="0" borderId="0" xfId="0" applyNumberFormat="1" applyFont="1" applyAlignment="1">
      <alignment horizontal="center" vertical="center"/>
    </xf>
    <xf numFmtId="167" fontId="10" fillId="0" borderId="35" xfId="0" applyNumberFormat="1" applyFont="1" applyBorder="1" applyAlignment="1">
      <alignment horizontal="center" vertical="center"/>
    </xf>
    <xf numFmtId="167" fontId="13" fillId="6" borderId="10" xfId="0" applyNumberFormat="1" applyFont="1" applyFill="1" applyBorder="1" applyAlignment="1">
      <alignment horizontal="center" vertical="center"/>
    </xf>
    <xf numFmtId="169" fontId="12" fillId="3" borderId="11" xfId="1" applyNumberFormat="1" applyFont="1" applyFill="1" applyBorder="1" applyAlignment="1" applyProtection="1">
      <alignment vertical="center"/>
    </xf>
    <xf numFmtId="167" fontId="13" fillId="2" borderId="10" xfId="0" applyNumberFormat="1" applyFont="1" applyFill="1" applyBorder="1" applyAlignment="1">
      <alignment horizontal="center" vertical="center"/>
    </xf>
    <xf numFmtId="167" fontId="10" fillId="7" borderId="8" xfId="0" applyNumberFormat="1" applyFont="1" applyFill="1" applyBorder="1" applyAlignment="1">
      <alignment horizontal="center" vertical="center"/>
    </xf>
    <xf numFmtId="0" fontId="8" fillId="0" borderId="0" xfId="0" applyFont="1" applyAlignment="1">
      <alignment horizontal="center" vertical="center"/>
    </xf>
    <xf numFmtId="0" fontId="27" fillId="0" borderId="7" xfId="3" applyNumberFormat="1" applyFont="1" applyFill="1" applyBorder="1" applyAlignment="1">
      <alignment horizontal="center" vertical="center"/>
    </xf>
    <xf numFmtId="0" fontId="8" fillId="0" borderId="16" xfId="0" applyFont="1" applyBorder="1" applyAlignment="1">
      <alignment vertical="center" wrapText="1"/>
    </xf>
    <xf numFmtId="0" fontId="19" fillId="0" borderId="16" xfId="0" applyFont="1" applyBorder="1" applyAlignment="1">
      <alignment vertical="center" wrapText="1"/>
    </xf>
    <xf numFmtId="0" fontId="13" fillId="0" borderId="21" xfId="0" applyFont="1" applyBorder="1" applyAlignment="1">
      <alignment vertical="center" wrapText="1"/>
    </xf>
    <xf numFmtId="0" fontId="24" fillId="0" borderId="21" xfId="0" applyFont="1" applyBorder="1" applyAlignment="1">
      <alignment vertical="center" wrapText="1"/>
    </xf>
    <xf numFmtId="167" fontId="9" fillId="2" borderId="2" xfId="0" applyNumberFormat="1" applyFont="1" applyFill="1" applyBorder="1" applyAlignment="1">
      <alignment horizontal="center" vertical="center" wrapText="1" readingOrder="1"/>
    </xf>
    <xf numFmtId="168" fontId="9" fillId="2" borderId="3" xfId="0" applyNumberFormat="1" applyFont="1" applyFill="1" applyBorder="1" applyAlignment="1">
      <alignment horizontal="center" vertical="center" wrapText="1" readingOrder="1"/>
    </xf>
    <xf numFmtId="0" fontId="26" fillId="6" borderId="36" xfId="0" applyFont="1" applyFill="1" applyBorder="1" applyAlignment="1">
      <alignment vertical="center" wrapText="1" readingOrder="1"/>
    </xf>
    <xf numFmtId="0" fontId="26" fillId="6" borderId="11" xfId="0" applyFont="1" applyFill="1" applyBorder="1" applyAlignment="1">
      <alignment vertical="center" wrapText="1" readingOrder="1"/>
    </xf>
    <xf numFmtId="0" fontId="26" fillId="6" borderId="12" xfId="0" applyFont="1" applyFill="1" applyBorder="1" applyAlignment="1">
      <alignment vertical="center" wrapText="1" readingOrder="1"/>
    </xf>
    <xf numFmtId="0" fontId="17" fillId="9" borderId="18" xfId="0" applyFont="1" applyFill="1" applyBorder="1" applyAlignment="1">
      <alignment horizontal="center" vertical="center"/>
    </xf>
    <xf numFmtId="167" fontId="13" fillId="0" borderId="5" xfId="0" applyNumberFormat="1" applyFont="1" applyBorder="1" applyAlignment="1">
      <alignment horizontal="center" vertical="center"/>
    </xf>
    <xf numFmtId="167" fontId="13" fillId="0" borderId="7" xfId="0" applyNumberFormat="1" applyFont="1" applyBorder="1" applyAlignment="1">
      <alignment horizontal="center" vertical="center"/>
    </xf>
    <xf numFmtId="167" fontId="9" fillId="0" borderId="5" xfId="0" applyNumberFormat="1" applyFont="1" applyBorder="1" applyAlignment="1">
      <alignment horizontal="center" vertical="center" wrapText="1" readingOrder="1"/>
    </xf>
    <xf numFmtId="167" fontId="9" fillId="0" borderId="23" xfId="0" applyNumberFormat="1" applyFont="1" applyBorder="1" applyAlignment="1">
      <alignment horizontal="center" vertical="center" wrapText="1" readingOrder="1"/>
    </xf>
    <xf numFmtId="167" fontId="9" fillId="0" borderId="24" xfId="0" applyNumberFormat="1" applyFont="1" applyBorder="1" applyAlignment="1">
      <alignment horizontal="center" vertical="center" wrapText="1" readingOrder="1"/>
    </xf>
    <xf numFmtId="0" fontId="17" fillId="10" borderId="18" xfId="0" applyFont="1" applyFill="1" applyBorder="1" applyAlignment="1">
      <alignment horizontal="center" vertical="center"/>
    </xf>
    <xf numFmtId="9" fontId="17" fillId="0" borderId="0" xfId="5" applyFont="1" applyAlignment="1">
      <alignment horizontal="center" vertical="center"/>
    </xf>
    <xf numFmtId="0" fontId="17" fillId="10" borderId="49" xfId="0" applyFont="1" applyFill="1" applyBorder="1" applyAlignment="1">
      <alignment horizontal="center" vertical="center"/>
    </xf>
    <xf numFmtId="169" fontId="17" fillId="0" borderId="53" xfId="0" applyNumberFormat="1" applyFont="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167" fontId="29" fillId="0" borderId="0" xfId="0" applyNumberFormat="1" applyFont="1" applyAlignment="1">
      <alignment horizontal="center" vertical="center"/>
    </xf>
    <xf numFmtId="167" fontId="29" fillId="0" borderId="0" xfId="0" applyNumberFormat="1" applyFont="1" applyAlignment="1" applyProtection="1">
      <alignment horizontal="center" vertical="center"/>
      <protection locked="0"/>
    </xf>
    <xf numFmtId="0" fontId="7" fillId="0" borderId="0" xfId="0" applyFont="1" applyAlignment="1">
      <alignment horizontal="center" vertical="center"/>
    </xf>
    <xf numFmtId="0" fontId="16" fillId="2" borderId="7" xfId="0" applyFont="1" applyFill="1" applyBorder="1" applyAlignment="1">
      <alignment horizontal="center" vertical="center" readingOrder="1"/>
    </xf>
    <xf numFmtId="0" fontId="9" fillId="2" borderId="7" xfId="0" applyFont="1" applyFill="1" applyBorder="1" applyAlignment="1">
      <alignment horizontal="center" vertical="center" readingOrder="1"/>
    </xf>
    <xf numFmtId="0" fontId="15" fillId="0" borderId="0" xfId="0" applyFont="1" applyAlignment="1">
      <alignment horizontal="center" vertical="center"/>
    </xf>
    <xf numFmtId="0" fontId="7" fillId="0" borderId="0" xfId="0" applyFont="1" applyAlignment="1" applyProtection="1">
      <alignment horizontal="center" vertical="center"/>
      <protection locked="0"/>
    </xf>
    <xf numFmtId="0" fontId="8" fillId="4" borderId="17" xfId="0" applyFont="1" applyFill="1" applyBorder="1" applyAlignment="1">
      <alignment horizontal="center" vertical="center" wrapText="1"/>
    </xf>
    <xf numFmtId="0" fontId="8" fillId="4" borderId="8" xfId="0" applyFont="1" applyFill="1" applyBorder="1" applyAlignment="1">
      <alignment horizontal="center" vertical="center" wrapText="1"/>
    </xf>
    <xf numFmtId="170" fontId="10" fillId="0" borderId="19" xfId="4" applyNumberFormat="1" applyFont="1" applyFill="1" applyBorder="1" applyAlignment="1">
      <alignment horizontal="left" vertical="center"/>
    </xf>
    <xf numFmtId="9" fontId="10" fillId="0" borderId="0" xfId="5" applyFont="1" applyAlignment="1">
      <alignment horizontal="center" vertical="center"/>
    </xf>
    <xf numFmtId="0" fontId="10" fillId="0" borderId="7" xfId="0" applyFont="1" applyBorder="1" applyAlignment="1">
      <alignment horizontal="center" vertical="center"/>
    </xf>
    <xf numFmtId="0" fontId="27" fillId="0" borderId="6" xfId="3" applyNumberFormat="1" applyFont="1" applyFill="1" applyBorder="1" applyAlignment="1">
      <alignment horizontal="center" vertical="center"/>
    </xf>
    <xf numFmtId="0" fontId="10" fillId="0" borderId="6" xfId="0" applyFont="1" applyBorder="1" applyAlignment="1">
      <alignment horizontal="center" vertical="center"/>
    </xf>
    <xf numFmtId="170" fontId="10" fillId="0" borderId="50" xfId="4" applyNumberFormat="1" applyFont="1" applyFill="1" applyBorder="1" applyAlignment="1">
      <alignment horizontal="left" vertical="center"/>
    </xf>
    <xf numFmtId="0" fontId="25" fillId="0" borderId="21" xfId="0" applyFont="1" applyBorder="1" applyAlignment="1">
      <alignment horizontal="center" vertical="center" wrapText="1"/>
    </xf>
    <xf numFmtId="168" fontId="9" fillId="0" borderId="7" xfId="0" applyNumberFormat="1" applyFont="1" applyBorder="1" applyAlignment="1">
      <alignment horizontal="center" vertical="center" readingOrder="1"/>
    </xf>
    <xf numFmtId="0" fontId="16" fillId="0" borderId="7" xfId="0" applyFont="1" applyBorder="1" applyAlignment="1">
      <alignment horizontal="center" vertical="center" readingOrder="1"/>
    </xf>
    <xf numFmtId="2" fontId="30" fillId="0" borderId="7" xfId="0" applyNumberFormat="1" applyFont="1" applyBorder="1" applyAlignment="1">
      <alignment horizontal="center" vertical="center" wrapText="1"/>
    </xf>
    <xf numFmtId="0" fontId="31" fillId="10" borderId="7" xfId="0" applyFont="1" applyFill="1" applyBorder="1" applyAlignment="1">
      <alignment horizontal="center" vertical="center" wrapText="1" readingOrder="1"/>
    </xf>
    <xf numFmtId="2" fontId="30" fillId="10" borderId="7" xfId="0" applyNumberFormat="1" applyFont="1" applyFill="1" applyBorder="1" applyAlignment="1">
      <alignment horizontal="center" vertical="center" wrapText="1"/>
    </xf>
    <xf numFmtId="168" fontId="12" fillId="10" borderId="7" xfId="1" applyNumberFormat="1" applyFont="1" applyFill="1" applyBorder="1" applyAlignment="1" applyProtection="1">
      <alignment horizontal="center" vertical="center"/>
    </xf>
    <xf numFmtId="0" fontId="26" fillId="10" borderId="7" xfId="0" applyFont="1" applyFill="1" applyBorder="1" applyAlignment="1">
      <alignment horizontal="center" vertical="center" wrapText="1" readingOrder="1"/>
    </xf>
    <xf numFmtId="168" fontId="9" fillId="10" borderId="7" xfId="0" applyNumberFormat="1" applyFont="1" applyFill="1" applyBorder="1" applyAlignment="1">
      <alignment horizontal="center" vertical="center" readingOrder="1"/>
    </xf>
    <xf numFmtId="167" fontId="10" fillId="0" borderId="18" xfId="0" applyNumberFormat="1" applyFont="1" applyBorder="1" applyAlignment="1">
      <alignment horizontal="center" vertical="center"/>
    </xf>
    <xf numFmtId="167" fontId="13" fillId="10" borderId="18" xfId="0" applyNumberFormat="1" applyFont="1" applyFill="1" applyBorder="1" applyAlignment="1">
      <alignment horizontal="center" vertical="center"/>
    </xf>
    <xf numFmtId="2" fontId="10" fillId="0" borderId="18" xfId="0" applyNumberFormat="1" applyFont="1" applyBorder="1" applyAlignment="1">
      <alignment horizontal="center" vertical="center"/>
    </xf>
    <xf numFmtId="167" fontId="9" fillId="10" borderId="18" xfId="0" applyNumberFormat="1" applyFont="1" applyFill="1" applyBorder="1" applyAlignment="1">
      <alignment horizontal="center" vertical="center" wrapText="1" readingOrder="1"/>
    </xf>
    <xf numFmtId="2" fontId="10" fillId="0" borderId="18" xfId="0" applyNumberFormat="1" applyFont="1" applyBorder="1" applyAlignment="1" applyProtection="1">
      <alignment horizontal="center" vertical="center"/>
      <protection locked="0"/>
    </xf>
    <xf numFmtId="167" fontId="10" fillId="0" borderId="18" xfId="0" applyNumberFormat="1" applyFont="1" applyBorder="1" applyAlignment="1" applyProtection="1">
      <alignment horizontal="center" vertical="center"/>
      <protection locked="0"/>
    </xf>
    <xf numFmtId="167" fontId="10" fillId="0" borderId="20" xfId="0" applyNumberFormat="1" applyFont="1" applyBorder="1" applyAlignment="1" applyProtection="1">
      <alignment horizontal="center" vertical="center"/>
      <protection locked="0"/>
    </xf>
    <xf numFmtId="167" fontId="8" fillId="0" borderId="15" xfId="0" applyNumberFormat="1" applyFont="1" applyBorder="1" applyAlignment="1">
      <alignment horizontal="center" vertical="center"/>
    </xf>
    <xf numFmtId="0" fontId="19" fillId="0" borderId="16" xfId="0" applyFont="1" applyBorder="1" applyAlignment="1">
      <alignment horizontal="center" vertical="center" readingOrder="1"/>
    </xf>
    <xf numFmtId="0" fontId="19" fillId="0" borderId="17" xfId="0" applyFont="1" applyBorder="1" applyAlignment="1">
      <alignment horizontal="center" vertical="center" readingOrder="1"/>
    </xf>
    <xf numFmtId="0" fontId="9" fillId="2" borderId="19" xfId="0" applyFont="1" applyFill="1" applyBorder="1" applyAlignment="1">
      <alignment horizontal="center" vertical="center" readingOrder="1"/>
    </xf>
    <xf numFmtId="168" fontId="12" fillId="0" borderId="19" xfId="0" applyNumberFormat="1" applyFont="1" applyBorder="1" applyAlignment="1">
      <alignment horizontal="center" vertical="center"/>
    </xf>
    <xf numFmtId="168" fontId="12" fillId="10" borderId="19" xfId="0" applyNumberFormat="1" applyFont="1" applyFill="1" applyBorder="1" applyAlignment="1">
      <alignment horizontal="center" vertical="center"/>
    </xf>
    <xf numFmtId="168" fontId="9" fillId="0" borderId="19" xfId="0" applyNumberFormat="1" applyFont="1" applyBorder="1" applyAlignment="1">
      <alignment horizontal="center" vertical="center" readingOrder="1"/>
    </xf>
    <xf numFmtId="168" fontId="9" fillId="10" borderId="19" xfId="0" applyNumberFormat="1" applyFont="1" applyFill="1" applyBorder="1" applyAlignment="1">
      <alignment horizontal="center" vertical="center" readingOrder="1"/>
    </xf>
    <xf numFmtId="2" fontId="30" fillId="0" borderId="21" xfId="0" applyNumberFormat="1" applyFont="1" applyBorder="1" applyAlignment="1">
      <alignment horizontal="center" vertical="center" wrapText="1"/>
    </xf>
    <xf numFmtId="168" fontId="12" fillId="0" borderId="21" xfId="1" applyNumberFormat="1" applyFont="1" applyFill="1" applyBorder="1" applyAlignment="1" applyProtection="1">
      <alignment horizontal="center" vertical="center"/>
    </xf>
    <xf numFmtId="168" fontId="12" fillId="0" borderId="58" xfId="0" applyNumberFormat="1" applyFont="1" applyBorder="1" applyAlignment="1">
      <alignment horizontal="center" vertical="center"/>
    </xf>
    <xf numFmtId="169" fontId="5" fillId="3" borderId="11" xfId="1" applyNumberFormat="1" applyFont="1" applyFill="1" applyBorder="1" applyAlignment="1" applyProtection="1">
      <alignment horizontal="center" vertical="center"/>
    </xf>
    <xf numFmtId="168" fontId="12" fillId="11" borderId="19" xfId="0" applyNumberFormat="1" applyFont="1"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5" fillId="0" borderId="0" xfId="0" applyFont="1" applyAlignment="1">
      <alignment horizontal="right" vertical="top"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7" fillId="8" borderId="2"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3" xfId="0" applyFont="1" applyFill="1" applyBorder="1" applyAlignment="1">
      <alignment horizontal="center" vertical="center"/>
    </xf>
    <xf numFmtId="0" fontId="5" fillId="0" borderId="4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13" fillId="2" borderId="7" xfId="2" applyFont="1" applyFill="1" applyBorder="1" applyAlignment="1" applyProtection="1">
      <alignment horizontal="center" vertical="center" wrapText="1" readingOrder="1"/>
    </xf>
    <xf numFmtId="0" fontId="11" fillId="0" borderId="2" xfId="2" applyFont="1" applyFill="1" applyBorder="1" applyAlignment="1" applyProtection="1">
      <alignment horizontal="left" vertical="center" wrapText="1"/>
    </xf>
    <xf numFmtId="0" fontId="11" fillId="0" borderId="5" xfId="2" applyFont="1" applyFill="1" applyBorder="1" applyAlignment="1" applyProtection="1">
      <alignment horizontal="left" vertical="center" wrapText="1"/>
    </xf>
    <xf numFmtId="0" fontId="11" fillId="0" borderId="3" xfId="2" applyFont="1" applyFill="1" applyBorder="1" applyAlignment="1" applyProtection="1">
      <alignment horizontal="left" vertical="center" wrapText="1"/>
    </xf>
    <xf numFmtId="0" fontId="11" fillId="0" borderId="2" xfId="2" applyFont="1" applyFill="1" applyBorder="1" applyAlignment="1" applyProtection="1">
      <alignment horizontal="right" vertical="center" wrapText="1" readingOrder="2"/>
    </xf>
    <xf numFmtId="0" fontId="11" fillId="0" borderId="5" xfId="2" applyFont="1" applyFill="1" applyBorder="1" applyAlignment="1" applyProtection="1">
      <alignment horizontal="right" vertical="center" wrapText="1" readingOrder="2"/>
    </xf>
    <xf numFmtId="0" fontId="11" fillId="0" borderId="3" xfId="2" applyFont="1" applyFill="1" applyBorder="1" applyAlignment="1" applyProtection="1">
      <alignment horizontal="right" vertical="center" wrapText="1" readingOrder="2"/>
    </xf>
    <xf numFmtId="0" fontId="11" fillId="0" borderId="6" xfId="2" applyFont="1" applyFill="1" applyBorder="1" applyAlignment="1" applyProtection="1">
      <alignment horizontal="left" vertical="center" wrapText="1"/>
    </xf>
    <xf numFmtId="0" fontId="11" fillId="0" borderId="6" xfId="2" applyFont="1" applyFill="1" applyBorder="1" applyAlignment="1" applyProtection="1">
      <alignment horizontal="right" vertical="center" wrapText="1" readingOrder="2"/>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169" fontId="5" fillId="0" borderId="21" xfId="0" applyNumberFormat="1" applyFont="1" applyBorder="1" applyAlignment="1">
      <alignment horizontal="center" vertical="center" wrapText="1"/>
    </xf>
    <xf numFmtId="0" fontId="5" fillId="0" borderId="21" xfId="0" applyFont="1" applyBorder="1" applyAlignment="1">
      <alignment horizontal="center" vertical="center" wrapText="1"/>
    </xf>
    <xf numFmtId="169" fontId="5" fillId="0" borderId="47" xfId="0" applyNumberFormat="1" applyFont="1" applyBorder="1" applyAlignment="1">
      <alignment horizontal="center" vertical="center" wrapText="1"/>
    </xf>
    <xf numFmtId="169" fontId="5" fillId="0" borderId="48" xfId="0" applyNumberFormat="1" applyFont="1" applyBorder="1" applyAlignment="1">
      <alignment horizontal="center" vertical="center" wrapText="1"/>
    </xf>
    <xf numFmtId="0" fontId="14" fillId="6" borderId="38" xfId="2" applyFont="1" applyFill="1" applyBorder="1" applyAlignment="1" applyProtection="1">
      <alignment horizontal="center" vertical="center" wrapText="1" readingOrder="1"/>
    </xf>
    <xf numFmtId="0" fontId="11" fillId="0" borderId="32" xfId="2" applyFont="1" applyFill="1" applyBorder="1" applyAlignment="1" applyProtection="1">
      <alignment horizontal="left" vertical="center" wrapText="1"/>
    </xf>
    <xf numFmtId="0" fontId="11" fillId="0" borderId="23" xfId="2" applyFont="1" applyFill="1" applyBorder="1" applyAlignment="1" applyProtection="1">
      <alignment horizontal="left" vertical="center" wrapText="1"/>
    </xf>
    <xf numFmtId="0" fontId="11" fillId="0" borderId="33" xfId="2" applyFont="1" applyFill="1" applyBorder="1" applyAlignment="1" applyProtection="1">
      <alignment horizontal="left" vertical="center" wrapText="1"/>
    </xf>
    <xf numFmtId="0" fontId="11" fillId="0" borderId="32" xfId="2" applyFont="1" applyFill="1" applyBorder="1" applyAlignment="1" applyProtection="1">
      <alignment horizontal="right" vertical="center" wrapText="1" readingOrder="2"/>
    </xf>
    <xf numFmtId="0" fontId="11" fillId="0" borderId="23" xfId="2" applyFont="1" applyFill="1" applyBorder="1" applyAlignment="1" applyProtection="1">
      <alignment horizontal="right" vertical="center" wrapText="1" readingOrder="2"/>
    </xf>
    <xf numFmtId="0" fontId="11" fillId="0" borderId="33" xfId="2" applyFont="1" applyFill="1" applyBorder="1" applyAlignment="1" applyProtection="1">
      <alignment horizontal="right" vertical="center" wrapText="1" readingOrder="2"/>
    </xf>
    <xf numFmtId="0" fontId="11" fillId="0" borderId="7" xfId="2" applyFont="1" applyFill="1" applyBorder="1" applyAlignment="1" applyProtection="1">
      <alignment horizontal="left" vertical="center" wrapText="1"/>
    </xf>
    <xf numFmtId="0" fontId="11" fillId="0" borderId="7" xfId="2" applyFont="1" applyFill="1" applyBorder="1" applyAlignment="1" applyProtection="1">
      <alignment horizontal="right" vertical="center" wrapText="1" readingOrder="2"/>
    </xf>
    <xf numFmtId="0" fontId="14" fillId="6" borderId="40" xfId="0" applyFont="1" applyFill="1" applyBorder="1" applyAlignment="1">
      <alignment horizontal="center" vertical="center"/>
    </xf>
    <xf numFmtId="0" fontId="14" fillId="6" borderId="38" xfId="0" applyFont="1" applyFill="1" applyBorder="1" applyAlignment="1">
      <alignment horizontal="center" vertical="center"/>
    </xf>
    <xf numFmtId="0" fontId="11" fillId="0" borderId="4" xfId="2" applyFont="1" applyFill="1" applyBorder="1" applyAlignment="1" applyProtection="1">
      <alignment horizontal="left" vertical="center" wrapText="1"/>
    </xf>
    <xf numFmtId="0" fontId="11" fillId="0" borderId="1" xfId="2" applyFont="1" applyFill="1" applyBorder="1" applyAlignment="1" applyProtection="1">
      <alignment horizontal="left" vertical="center" wrapText="1"/>
    </xf>
    <xf numFmtId="0" fontId="11" fillId="0" borderId="22" xfId="2" applyFont="1" applyFill="1" applyBorder="1" applyAlignment="1" applyProtection="1">
      <alignment horizontal="left" vertical="center" wrapText="1"/>
    </xf>
    <xf numFmtId="0" fontId="11" fillId="0" borderId="4" xfId="2" applyFont="1" applyFill="1" applyBorder="1" applyAlignment="1" applyProtection="1">
      <alignment horizontal="right" vertical="center" wrapText="1" readingOrder="2"/>
    </xf>
    <xf numFmtId="0" fontId="11" fillId="0" borderId="1" xfId="2" applyFont="1" applyFill="1" applyBorder="1" applyAlignment="1" applyProtection="1">
      <alignment horizontal="right" vertical="center" wrapText="1" readingOrder="2"/>
    </xf>
    <xf numFmtId="0" fontId="11" fillId="0" borderId="22" xfId="2" applyFont="1" applyFill="1" applyBorder="1" applyAlignment="1" applyProtection="1">
      <alignment horizontal="right" vertical="center" wrapText="1" readingOrder="2"/>
    </xf>
    <xf numFmtId="0" fontId="11" fillId="0" borderId="8" xfId="2" applyFont="1" applyFill="1" applyBorder="1" applyAlignment="1" applyProtection="1">
      <alignment horizontal="left" vertical="center" wrapText="1"/>
    </xf>
    <xf numFmtId="0" fontId="11" fillId="0" borderId="8" xfId="2" applyFont="1" applyFill="1" applyBorder="1" applyAlignment="1" applyProtection="1">
      <alignment horizontal="right" vertical="center" wrapText="1" readingOrder="2"/>
    </xf>
    <xf numFmtId="0" fontId="11" fillId="0" borderId="6" xfId="2" applyFont="1" applyFill="1" applyBorder="1" applyAlignment="1" applyProtection="1">
      <alignment vertical="center" wrapText="1" readingOrder="2"/>
    </xf>
    <xf numFmtId="0" fontId="14" fillId="6" borderId="36" xfId="2" applyFont="1" applyFill="1" applyBorder="1" applyAlignment="1" applyProtection="1">
      <alignment horizontal="center" vertical="center" wrapText="1" readingOrder="1"/>
    </xf>
    <xf numFmtId="0" fontId="14" fillId="6" borderId="11" xfId="2" applyFont="1" applyFill="1" applyBorder="1" applyAlignment="1" applyProtection="1">
      <alignment horizontal="center" vertical="center" wrapText="1" readingOrder="1"/>
    </xf>
    <xf numFmtId="0" fontId="14" fillId="6" borderId="37" xfId="2" applyFont="1" applyFill="1" applyBorder="1" applyAlignment="1" applyProtection="1">
      <alignment horizontal="center" vertical="center" wrapText="1" readingOrder="1"/>
    </xf>
    <xf numFmtId="0" fontId="11" fillId="0" borderId="7" xfId="2" applyFont="1" applyFill="1" applyBorder="1" applyAlignment="1" applyProtection="1">
      <alignment horizontal="center" vertical="center" wrapText="1" readingOrder="2"/>
    </xf>
    <xf numFmtId="0" fontId="6" fillId="6" borderId="36" xfId="2" applyFont="1" applyFill="1" applyBorder="1" applyAlignment="1" applyProtection="1">
      <alignment horizontal="center" vertical="center" wrapText="1" readingOrder="1"/>
    </xf>
    <xf numFmtId="0" fontId="6" fillId="6" borderId="11" xfId="2" applyFont="1" applyFill="1" applyBorder="1" applyAlignment="1" applyProtection="1">
      <alignment horizontal="center" vertical="center" wrapText="1" readingOrder="1"/>
    </xf>
    <xf numFmtId="0" fontId="6" fillId="6" borderId="37" xfId="2" applyFont="1" applyFill="1" applyBorder="1" applyAlignment="1" applyProtection="1">
      <alignment horizontal="center" vertical="center" wrapText="1" readingOrder="1"/>
    </xf>
    <xf numFmtId="0" fontId="6" fillId="6" borderId="38" xfId="2" applyFont="1" applyFill="1" applyBorder="1" applyAlignment="1" applyProtection="1">
      <alignment horizontal="center" vertical="center" wrapText="1" readingOrder="1"/>
    </xf>
    <xf numFmtId="0" fontId="11" fillId="0" borderId="6" xfId="2" applyFont="1" applyFill="1" applyBorder="1" applyAlignment="1" applyProtection="1">
      <alignment horizontal="center" vertical="center" wrapText="1" readingOrder="2"/>
    </xf>
    <xf numFmtId="169" fontId="12" fillId="3" borderId="11" xfId="1" applyNumberFormat="1" applyFont="1" applyFill="1" applyBorder="1" applyAlignment="1" applyProtection="1">
      <alignment horizontal="center" vertical="center"/>
    </xf>
    <xf numFmtId="169" fontId="12" fillId="3" borderId="12" xfId="1" applyNumberFormat="1" applyFont="1" applyFill="1" applyBorder="1" applyAlignment="1" applyProtection="1">
      <alignment horizontal="center" vertical="center"/>
    </xf>
    <xf numFmtId="0" fontId="21" fillId="0" borderId="7" xfId="2" applyFont="1" applyFill="1" applyBorder="1" applyAlignment="1" applyProtection="1">
      <alignment horizontal="left" vertical="center" wrapText="1"/>
    </xf>
    <xf numFmtId="0" fontId="21" fillId="0" borderId="7" xfId="2" applyFont="1" applyFill="1" applyBorder="1" applyAlignment="1" applyProtection="1">
      <alignment horizontal="right" vertical="center" wrapText="1" readingOrder="2"/>
    </xf>
    <xf numFmtId="0" fontId="10" fillId="0" borderId="9" xfId="0" applyFont="1" applyBorder="1" applyAlignment="1">
      <alignment horizontal="center" vertical="center"/>
    </xf>
    <xf numFmtId="0" fontId="10" fillId="0" borderId="0" xfId="0" applyFont="1" applyAlignment="1">
      <alignment horizontal="center" vertical="center"/>
    </xf>
    <xf numFmtId="0" fontId="21" fillId="0" borderId="6" xfId="2" applyFont="1" applyFill="1" applyBorder="1" applyAlignment="1" applyProtection="1">
      <alignment horizontal="left" vertical="center" wrapText="1"/>
    </xf>
    <xf numFmtId="0" fontId="21" fillId="0" borderId="6" xfId="2" applyFont="1" applyFill="1" applyBorder="1" applyAlignment="1" applyProtection="1">
      <alignment horizontal="right" vertical="center" wrapText="1" readingOrder="2"/>
    </xf>
    <xf numFmtId="0" fontId="6" fillId="2" borderId="36" xfId="2" applyFont="1" applyFill="1" applyBorder="1" applyAlignment="1" applyProtection="1">
      <alignment horizontal="center" vertical="center" wrapText="1" readingOrder="1"/>
    </xf>
    <xf numFmtId="0" fontId="6" fillId="2" borderId="11" xfId="2" applyFont="1" applyFill="1" applyBorder="1" applyAlignment="1" applyProtection="1">
      <alignment horizontal="center" vertical="center" wrapText="1" readingOrder="1"/>
    </xf>
    <xf numFmtId="0" fontId="6" fillId="2" borderId="37" xfId="2" applyFont="1" applyFill="1" applyBorder="1" applyAlignment="1" applyProtection="1">
      <alignment horizontal="center" vertical="center" wrapText="1" readingOrder="1"/>
    </xf>
    <xf numFmtId="0" fontId="6" fillId="2" borderId="38" xfId="2" applyFont="1" applyFill="1" applyBorder="1" applyAlignment="1" applyProtection="1">
      <alignment horizontal="center" vertical="center" wrapText="1" readingOrder="1"/>
    </xf>
    <xf numFmtId="0" fontId="21" fillId="0" borderId="9" xfId="2" applyFont="1" applyFill="1" applyBorder="1" applyAlignment="1" applyProtection="1">
      <alignment horizontal="left" vertical="center" wrapText="1"/>
    </xf>
    <xf numFmtId="0" fontId="21" fillId="0" borderId="0" xfId="2" applyFont="1" applyFill="1" applyBorder="1" applyAlignment="1" applyProtection="1">
      <alignment horizontal="left" vertical="center" wrapText="1"/>
    </xf>
    <xf numFmtId="0" fontId="21" fillId="0" borderId="31" xfId="2" applyFont="1" applyFill="1" applyBorder="1" applyAlignment="1" applyProtection="1">
      <alignment horizontal="left" vertical="center" wrapText="1"/>
    </xf>
    <xf numFmtId="0" fontId="21" fillId="0" borderId="9" xfId="2" applyFont="1" applyFill="1" applyBorder="1" applyAlignment="1" applyProtection="1">
      <alignment horizontal="right" vertical="center" wrapText="1" readingOrder="2"/>
    </xf>
    <xf numFmtId="0" fontId="21" fillId="0" borderId="0" xfId="2" applyFont="1" applyFill="1" applyBorder="1" applyAlignment="1" applyProtection="1">
      <alignment horizontal="right" vertical="center" wrapText="1" readingOrder="2"/>
    </xf>
    <xf numFmtId="0" fontId="21" fillId="0" borderId="31" xfId="2" applyFont="1" applyFill="1" applyBorder="1" applyAlignment="1" applyProtection="1">
      <alignment horizontal="right" vertical="center" wrapText="1" readingOrder="2"/>
    </xf>
    <xf numFmtId="0" fontId="12" fillId="0" borderId="54" xfId="0" applyFont="1" applyBorder="1" applyAlignment="1">
      <alignment horizontal="center" vertical="center"/>
    </xf>
    <xf numFmtId="0" fontId="12" fillId="0" borderId="13"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12" fillId="0" borderId="14" xfId="0" applyFont="1" applyBorder="1" applyAlignment="1">
      <alignment horizontal="center" vertical="center"/>
    </xf>
    <xf numFmtId="0" fontId="12" fillId="0" borderId="5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2" fillId="3" borderId="11" xfId="0" applyFont="1" applyFill="1" applyBorder="1" applyAlignment="1">
      <alignment horizontal="right" vertical="center"/>
    </xf>
    <xf numFmtId="167" fontId="12" fillId="11" borderId="59" xfId="0" applyNumberFormat="1" applyFont="1" applyFill="1" applyBorder="1" applyAlignment="1">
      <alignment horizontal="center" vertical="center"/>
    </xf>
    <xf numFmtId="167" fontId="12" fillId="11" borderId="5" xfId="0" applyNumberFormat="1" applyFont="1" applyFill="1" applyBorder="1" applyAlignment="1">
      <alignment horizontal="center" vertical="center"/>
    </xf>
    <xf numFmtId="167" fontId="12" fillId="11" borderId="3" xfId="0" applyNumberFormat="1" applyFont="1" applyFill="1" applyBorder="1" applyAlignment="1">
      <alignment horizontal="center" vertical="center"/>
    </xf>
    <xf numFmtId="0" fontId="6" fillId="2" borderId="4" xfId="2" applyFont="1" applyFill="1" applyBorder="1" applyAlignment="1" applyProtection="1">
      <alignment horizontal="center" vertical="center" wrapText="1" readingOrder="1"/>
    </xf>
    <xf numFmtId="0" fontId="6" fillId="2" borderId="1" xfId="2" applyFont="1" applyFill="1" applyBorder="1" applyAlignment="1" applyProtection="1">
      <alignment horizontal="center" vertical="center" wrapText="1" readingOrder="1"/>
    </xf>
    <xf numFmtId="0" fontId="6" fillId="2" borderId="22" xfId="2" applyFont="1" applyFill="1" applyBorder="1" applyAlignment="1" applyProtection="1">
      <alignment horizontal="center" vertical="center" wrapText="1" readingOrder="1"/>
    </xf>
    <xf numFmtId="0" fontId="6" fillId="2" borderId="6" xfId="2" applyFont="1" applyFill="1" applyBorder="1" applyAlignment="1" applyProtection="1">
      <alignment horizontal="center" vertical="center" wrapText="1" readingOrder="1"/>
    </xf>
    <xf numFmtId="0" fontId="21" fillId="0" borderId="28" xfId="2" applyFont="1" applyFill="1" applyBorder="1" applyAlignment="1" applyProtection="1">
      <alignment horizontal="left" vertical="center" wrapText="1"/>
    </xf>
    <xf numFmtId="0" fontId="21" fillId="0" borderId="13" xfId="2" applyFont="1" applyFill="1" applyBorder="1" applyAlignment="1" applyProtection="1">
      <alignment horizontal="left" vertical="center" wrapText="1"/>
    </xf>
    <xf numFmtId="0" fontId="21" fillId="0" borderId="29" xfId="2" applyFont="1" applyFill="1" applyBorder="1" applyAlignment="1" applyProtection="1">
      <alignment horizontal="left" vertical="center" wrapText="1"/>
    </xf>
    <xf numFmtId="0" fontId="21" fillId="0" borderId="28" xfId="2" applyFont="1" applyFill="1" applyBorder="1" applyAlignment="1" applyProtection="1">
      <alignment horizontal="right" vertical="center" wrapText="1" readingOrder="2"/>
    </xf>
    <xf numFmtId="0" fontId="21" fillId="0" borderId="13" xfId="2" applyFont="1" applyFill="1" applyBorder="1" applyAlignment="1" applyProtection="1">
      <alignment horizontal="right" vertical="center" wrapText="1" readingOrder="2"/>
    </xf>
    <xf numFmtId="0" fontId="21" fillId="0" borderId="29" xfId="2" applyFont="1" applyFill="1" applyBorder="1" applyAlignment="1" applyProtection="1">
      <alignment horizontal="right" vertical="center" wrapText="1" readingOrder="2"/>
    </xf>
    <xf numFmtId="0" fontId="11" fillId="0" borderId="7" xfId="2" applyFont="1" applyFill="1" applyBorder="1" applyAlignment="1" applyProtection="1">
      <alignment vertical="center" wrapText="1" readingOrder="2"/>
    </xf>
    <xf numFmtId="0" fontId="14" fillId="2" borderId="2" xfId="2" applyFont="1" applyFill="1" applyBorder="1" applyAlignment="1" applyProtection="1">
      <alignment horizontal="center" vertical="center" wrapText="1" readingOrder="1"/>
    </xf>
    <xf numFmtId="0" fontId="14" fillId="2" borderId="5" xfId="2" applyFont="1" applyFill="1" applyBorder="1" applyAlignment="1" applyProtection="1">
      <alignment horizontal="center" vertical="center" wrapText="1" readingOrder="1"/>
    </xf>
    <xf numFmtId="0" fontId="14" fillId="2" borderId="3" xfId="2" applyFont="1" applyFill="1" applyBorder="1" applyAlignment="1" applyProtection="1">
      <alignment horizontal="center" vertical="center" wrapText="1" readingOrder="1"/>
    </xf>
    <xf numFmtId="0" fontId="14" fillId="2" borderId="7" xfId="2" applyFont="1" applyFill="1" applyBorder="1" applyAlignment="1" applyProtection="1">
      <alignment horizontal="center" vertical="center" wrapText="1" readingOrder="1"/>
    </xf>
    <xf numFmtId="0" fontId="14" fillId="2" borderId="7"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169" fontId="5" fillId="5" borderId="2" xfId="0" applyNumberFormat="1" applyFont="1" applyFill="1" applyBorder="1" applyAlignment="1">
      <alignment horizontal="center" vertical="center" wrapText="1"/>
    </xf>
    <xf numFmtId="169" fontId="5" fillId="5" borderId="3"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169" fontId="5" fillId="0" borderId="2" xfId="0" applyNumberFormat="1" applyFont="1" applyBorder="1" applyAlignment="1">
      <alignment horizontal="center" vertical="center" wrapText="1"/>
    </xf>
    <xf numFmtId="169" fontId="5" fillId="0" borderId="3" xfId="0" applyNumberFormat="1" applyFont="1" applyBorder="1" applyAlignment="1">
      <alignment horizontal="center" vertical="center" wrapText="1"/>
    </xf>
  </cellXfs>
  <cellStyles count="9">
    <cellStyle name="Currency 2" xfId="8" xr:uid="{00000000-0005-0000-0000-000002000000}"/>
    <cellStyle name="Heading 4 2" xfId="7" xr:uid="{00000000-0005-0000-0000-000004000000}"/>
    <cellStyle name="Komma" xfId="4" builtinId="3"/>
    <cellStyle name="Link" xfId="3" builtinId="8"/>
    <cellStyle name="Normal 2" xfId="6" xr:uid="{00000000-0005-0000-0000-000007000000}"/>
    <cellStyle name="Prozent" xfId="5" builtinId="5"/>
    <cellStyle name="Standard" xfId="0" builtinId="0"/>
    <cellStyle name="Überschrift 4" xfId="2" builtinId="19"/>
    <cellStyle name="Währung" xfId="1" builtinId="4"/>
  </cellStyles>
  <dxfs count="11">
    <dxf>
      <font>
        <strike val="0"/>
        <outline val="0"/>
        <shadow val="0"/>
        <u val="none"/>
        <vertAlign val="baseline"/>
        <sz val="12"/>
        <color theme="1"/>
        <name val="Calibri"/>
        <scheme val="minor"/>
      </font>
      <alignment horizontal="center" vertical="center" textRotation="0" indent="0" justifyLastLine="0" shrinkToFit="0" readingOrder="0"/>
    </dxf>
    <dxf>
      <font>
        <strike val="0"/>
        <outline val="0"/>
        <shadow val="0"/>
        <u val="none"/>
        <vertAlign val="baseline"/>
        <sz val="12"/>
        <color theme="1"/>
        <name val="Calibri"/>
        <scheme val="minor"/>
      </font>
      <numFmt numFmtId="170" formatCode="_-* #,##0.0_-;_-* #,##0.0\-;_-* &quot;-&quot;??_-;_-@_-"/>
      <fill>
        <patternFill patternType="none">
          <fgColor indexed="64"/>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0" formatCode="Genera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center" vertical="center" textRotation="0" indent="0" justifyLastLine="0" shrinkToFit="0" readingOrder="0"/>
    </dxf>
    <dxf>
      <font>
        <b/>
        <strike val="0"/>
        <outline val="0"/>
        <shadow val="0"/>
        <u val="none"/>
        <vertAlign val="baseline"/>
        <sz val="12"/>
        <color theme="1"/>
        <name val="Calibri"/>
        <scheme val="minor"/>
      </font>
      <fill>
        <patternFill patternType="solid">
          <fgColor indexed="64"/>
          <bgColor theme="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xdr:col>
      <xdr:colOff>323847</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1762122" cy="7334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7236" cy="76710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7236" cy="76710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27902</xdr:colOff>
      <xdr:row>0</xdr:row>
      <xdr:rowOff>21167</xdr:rowOff>
    </xdr:from>
    <xdr:to>
      <xdr:col>1</xdr:col>
      <xdr:colOff>243417</xdr:colOff>
      <xdr:row>0</xdr:row>
      <xdr:rowOff>857902</xdr:rowOff>
    </xdr:to>
    <xdr:pic>
      <xdr:nvPicPr>
        <xdr:cNvPr id="2" name="Picture 1">
          <a:extLst>
            <a:ext uri="{FF2B5EF4-FFF2-40B4-BE49-F238E27FC236}">
              <a16:creationId xmlns:a16="http://schemas.microsoft.com/office/drawing/2014/main" id="{51B1BC28-B827-4281-99AD-F72FAAC4F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2" y="21167"/>
          <a:ext cx="1411432" cy="83673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0092" cy="7671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F35" totalsRowShown="0" headerRowDxfId="10" dataDxfId="9" headerRowBorderDxfId="7" tableBorderDxfId="8" totalsRowBorderDxfId="6">
  <autoFilter ref="A5:F35" xr:uid="{00000000-0009-0000-0100-000001000000}"/>
  <sortState xmlns:xlrd2="http://schemas.microsoft.com/office/spreadsheetml/2017/richdata2" ref="A6:F35">
    <sortCondition ref="A5:A35"/>
  </sortState>
  <tableColumns count="6">
    <tableColumn id="1" xr3:uid="{00000000-0010-0000-0000-000001000000}" name="BoQ No. " dataDxfId="5"/>
    <tableColumn id="2" xr3:uid="{00000000-0010-0000-0000-000002000000}" name="Ben. No." dataDxfId="4"/>
    <tableColumn id="3" xr3:uid="{00000000-0010-0000-0000-000003000000}" name="Name" dataDxfId="3"/>
    <tableColumn id="4" xr3:uid="{00000000-0010-0000-0000-000004000000}" name="Phone No." dataDxfId="2"/>
    <tableColumn id="5" xr3:uid="{00000000-0010-0000-0000-000005000000}" name="BOQ Value (USD)" dataDxfId="1">
      <calculatedColumnFormula>'592'!K69</calculatedColumnFormula>
    </tableColumn>
    <tableColumn id="6" xr3:uid="{00000000-0010-0000-0000-000006000000}" name="Differ. Percent.%" dataDxfId="0"/>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7"/>
  <sheetViews>
    <sheetView showGridLines="0" view="pageBreakPreview" zoomScaleNormal="100" zoomScaleSheetLayoutView="100" workbookViewId="0">
      <selection activeCell="C6" sqref="C6"/>
    </sheetView>
  </sheetViews>
  <sheetFormatPr defaultColWidth="9.140625" defaultRowHeight="15.75"/>
  <cols>
    <col min="1" max="1" width="9.42578125" style="19" customWidth="1"/>
    <col min="2" max="2" width="9.42578125" style="78" customWidth="1"/>
    <col min="3" max="3" width="26.140625" style="19" bestFit="1" customWidth="1"/>
    <col min="4" max="4" width="22.85546875" style="19" bestFit="1" customWidth="1"/>
    <col min="5" max="5" width="12.5703125" style="19" customWidth="1"/>
    <col min="6" max="6" width="12" style="19" customWidth="1"/>
    <col min="7" max="16384" width="9.140625" style="19"/>
  </cols>
  <sheetData>
    <row r="1" spans="1:6" ht="44.25" customHeight="1">
      <c r="A1" s="147" t="s">
        <v>0</v>
      </c>
      <c r="B1" s="147"/>
      <c r="C1" s="147"/>
      <c r="D1" s="147"/>
      <c r="E1" s="147"/>
    </row>
    <row r="2" spans="1:6" ht="26.25" customHeight="1" thickBot="1">
      <c r="A2" s="151" t="s">
        <v>1</v>
      </c>
      <c r="B2" s="151"/>
      <c r="C2" s="151"/>
      <c r="D2" s="151"/>
      <c r="E2" s="151"/>
    </row>
    <row r="3" spans="1:6" ht="22.5" customHeight="1" thickBot="1">
      <c r="A3" s="152" t="s">
        <v>2</v>
      </c>
      <c r="B3" s="153"/>
      <c r="C3" s="153"/>
      <c r="D3" s="153"/>
      <c r="E3" s="154"/>
    </row>
    <row r="4" spans="1:6" ht="30.75" thickBot="1">
      <c r="A4" s="148" t="s">
        <v>3</v>
      </c>
      <c r="B4" s="149"/>
      <c r="C4" s="39" t="s">
        <v>4</v>
      </c>
      <c r="D4" s="149" t="s">
        <v>5</v>
      </c>
      <c r="E4" s="150"/>
    </row>
    <row r="5" spans="1:6" ht="31.5">
      <c r="A5" s="21" t="s">
        <v>6</v>
      </c>
      <c r="B5" s="22" t="s">
        <v>7</v>
      </c>
      <c r="C5" s="22" t="s">
        <v>8</v>
      </c>
      <c r="D5" s="22" t="s">
        <v>9</v>
      </c>
      <c r="E5" s="108" t="s">
        <v>10</v>
      </c>
      <c r="F5" s="109" t="s">
        <v>11</v>
      </c>
    </row>
    <row r="6" spans="1:6">
      <c r="A6" s="23">
        <v>1</v>
      </c>
      <c r="B6" s="79">
        <v>118</v>
      </c>
      <c r="C6" s="20" t="s">
        <v>12</v>
      </c>
      <c r="D6" s="20">
        <v>923373980</v>
      </c>
      <c r="E6" s="110">
        <f>'592'!K69</f>
        <v>2027.1000000000001</v>
      </c>
      <c r="F6" s="111">
        <f>(Table1[[#This Row],[BOQ Value (USD)]]-750)/750</f>
        <v>1.7028000000000001</v>
      </c>
    </row>
    <row r="7" spans="1:6" ht="15.75" customHeight="1">
      <c r="A7" s="23">
        <v>2</v>
      </c>
      <c r="B7" s="79">
        <v>117</v>
      </c>
      <c r="C7" s="20" t="s">
        <v>13</v>
      </c>
      <c r="D7" s="20">
        <v>944678395</v>
      </c>
      <c r="E7" s="110" t="e">
        <f>#REF!</f>
        <v>#REF!</v>
      </c>
      <c r="F7" s="111" t="e">
        <f>(Table1[[#This Row],[BOQ Value (USD)]]-750)/750</f>
        <v>#REF!</v>
      </c>
    </row>
    <row r="8" spans="1:6">
      <c r="A8" s="23">
        <v>3</v>
      </c>
      <c r="B8" s="79">
        <v>129</v>
      </c>
      <c r="C8" s="20" t="s">
        <v>14</v>
      </c>
      <c r="D8" s="20">
        <v>924029564</v>
      </c>
      <c r="E8" s="110" t="e">
        <f>#REF!</f>
        <v>#REF!</v>
      </c>
      <c r="F8" s="111" t="e">
        <f>(Table1[[#This Row],[BOQ Value (USD)]]-750)/750</f>
        <v>#REF!</v>
      </c>
    </row>
    <row r="9" spans="1:6">
      <c r="A9" s="23">
        <v>4</v>
      </c>
      <c r="B9" s="79">
        <v>130</v>
      </c>
      <c r="C9" s="20" t="s">
        <v>15</v>
      </c>
      <c r="D9" s="20">
        <v>924859566</v>
      </c>
      <c r="E9" s="110" t="e">
        <f>#REF!</f>
        <v>#REF!</v>
      </c>
      <c r="F9" s="111" t="e">
        <f>(Table1[[#This Row],[BOQ Value (USD)]]-750)/750</f>
        <v>#REF!</v>
      </c>
    </row>
    <row r="10" spans="1:6">
      <c r="A10" s="23">
        <v>5</v>
      </c>
      <c r="B10" s="79">
        <v>137</v>
      </c>
      <c r="C10" s="20" t="s">
        <v>16</v>
      </c>
      <c r="D10" s="20">
        <v>924786930</v>
      </c>
      <c r="E10" s="110">
        <f>'5'!K69</f>
        <v>1194.27</v>
      </c>
      <c r="F10" s="111">
        <f>(Table1[[#This Row],[BOQ Value (USD)]]-750)/750</f>
        <v>0.59236</v>
      </c>
    </row>
    <row r="11" spans="1:6">
      <c r="A11" s="23">
        <v>6</v>
      </c>
      <c r="B11" s="79">
        <v>132</v>
      </c>
      <c r="C11" s="20" t="s">
        <v>17</v>
      </c>
      <c r="D11" s="20">
        <v>925398793</v>
      </c>
      <c r="E11" s="110">
        <f>'6'!K69</f>
        <v>1376.4230000000002</v>
      </c>
      <c r="F11" s="111">
        <f>(Table1[[#This Row],[BOQ Value (USD)]]-750)/750</f>
        <v>0.83523066666666701</v>
      </c>
    </row>
    <row r="12" spans="1:6">
      <c r="A12" s="23">
        <v>7</v>
      </c>
      <c r="B12" s="79">
        <v>140</v>
      </c>
      <c r="C12" s="20" t="s">
        <v>18</v>
      </c>
      <c r="D12" s="20">
        <v>928587088</v>
      </c>
      <c r="E12" s="110">
        <f>'7'!K69</f>
        <v>752.43999999999994</v>
      </c>
      <c r="F12" s="111">
        <f>(Table1[[#This Row],[BOQ Value (USD)]]-750)/750</f>
        <v>3.2533333333332544E-3</v>
      </c>
    </row>
    <row r="13" spans="1:6">
      <c r="A13" s="23">
        <v>8</v>
      </c>
      <c r="B13" s="79">
        <v>131</v>
      </c>
      <c r="C13" s="20" t="s">
        <v>19</v>
      </c>
      <c r="D13" s="20">
        <v>926106721</v>
      </c>
      <c r="E13" s="110">
        <f>'8'!K69</f>
        <v>798</v>
      </c>
      <c r="F13" s="111">
        <f>(Table1[[#This Row],[BOQ Value (USD)]]-750)/750</f>
        <v>6.4000000000000001E-2</v>
      </c>
    </row>
    <row r="14" spans="1:6">
      <c r="A14" s="23">
        <v>9</v>
      </c>
      <c r="B14" s="79">
        <v>152</v>
      </c>
      <c r="C14" s="20" t="s">
        <v>20</v>
      </c>
      <c r="D14" s="20">
        <v>923492811</v>
      </c>
      <c r="E14" s="110">
        <f>'9'!K69</f>
        <v>825</v>
      </c>
      <c r="F14" s="111">
        <f>(Table1[[#This Row],[BOQ Value (USD)]]-750)/750</f>
        <v>0.1</v>
      </c>
    </row>
    <row r="15" spans="1:6">
      <c r="A15" s="23">
        <v>10</v>
      </c>
      <c r="B15" s="79">
        <v>136</v>
      </c>
      <c r="C15" s="20" t="s">
        <v>21</v>
      </c>
      <c r="D15" s="20">
        <v>927147758</v>
      </c>
      <c r="E15" s="110">
        <f>'10'!K69</f>
        <v>1202.8</v>
      </c>
      <c r="F15" s="111">
        <f>(Table1[[#This Row],[BOQ Value (USD)]]-750)/750</f>
        <v>0.60373333333333323</v>
      </c>
    </row>
    <row r="16" spans="1:6">
      <c r="A16" s="23">
        <v>11</v>
      </c>
      <c r="B16" s="79">
        <v>116</v>
      </c>
      <c r="C16" s="20" t="s">
        <v>22</v>
      </c>
      <c r="D16" s="112" t="s">
        <v>23</v>
      </c>
      <c r="E16" s="110">
        <f>'11'!K69</f>
        <v>993.15</v>
      </c>
      <c r="F16" s="111">
        <f>(Table1[[#This Row],[BOQ Value (USD)]]-750)/750</f>
        <v>0.32419999999999999</v>
      </c>
    </row>
    <row r="17" spans="1:6">
      <c r="A17" s="23">
        <v>12</v>
      </c>
      <c r="B17" s="79">
        <v>157</v>
      </c>
      <c r="C17" s="20" t="s">
        <v>24</v>
      </c>
      <c r="D17" s="20">
        <v>913257778</v>
      </c>
      <c r="E17" s="110">
        <f>'12'!K69</f>
        <v>710</v>
      </c>
      <c r="F17" s="111">
        <f>(Table1[[#This Row],[BOQ Value (USD)]]-750)/750</f>
        <v>-5.3333333333333337E-2</v>
      </c>
    </row>
    <row r="18" spans="1:6">
      <c r="A18" s="89">
        <v>13</v>
      </c>
      <c r="B18" s="79">
        <v>101</v>
      </c>
      <c r="C18" s="20" t="s">
        <v>25</v>
      </c>
      <c r="D18" s="20">
        <v>928629946</v>
      </c>
      <c r="E18" s="110">
        <f>'13'!K69</f>
        <v>1004</v>
      </c>
      <c r="F18" s="111">
        <f>(Table1[[#This Row],[BOQ Value (USD)]]-750)/750</f>
        <v>0.33866666666666667</v>
      </c>
    </row>
    <row r="19" spans="1:6">
      <c r="A19" s="89">
        <v>14</v>
      </c>
      <c r="B19" s="79">
        <v>103</v>
      </c>
      <c r="C19" s="20" t="s">
        <v>26</v>
      </c>
      <c r="D19" s="20">
        <v>924686651</v>
      </c>
      <c r="E19" s="110">
        <f>'14'!K69</f>
        <v>752</v>
      </c>
      <c r="F19" s="111">
        <f>(Table1[[#This Row],[BOQ Value (USD)]]-750)/750</f>
        <v>2.6666666666666666E-3</v>
      </c>
    </row>
    <row r="20" spans="1:6">
      <c r="A20" s="89">
        <v>15</v>
      </c>
      <c r="B20" s="79">
        <v>153</v>
      </c>
      <c r="C20" s="20" t="s">
        <v>27</v>
      </c>
      <c r="D20" s="20">
        <v>924653934</v>
      </c>
      <c r="E20" s="110">
        <f>'15'!K69</f>
        <v>913.1</v>
      </c>
      <c r="F20" s="111">
        <f>(Table1[[#This Row],[BOQ Value (USD)]]-750)/750</f>
        <v>0.2174666666666667</v>
      </c>
    </row>
    <row r="21" spans="1:6">
      <c r="A21" s="89">
        <v>16</v>
      </c>
      <c r="B21" s="79">
        <v>131</v>
      </c>
      <c r="C21" s="20" t="s">
        <v>28</v>
      </c>
      <c r="D21" s="20">
        <v>944705192</v>
      </c>
      <c r="E21" s="110">
        <f>'16'!K69</f>
        <v>698.8</v>
      </c>
      <c r="F21" s="111">
        <f>(Table1[[#This Row],[BOQ Value (USD)]]-750)/750</f>
        <v>-6.8266666666666725E-2</v>
      </c>
    </row>
    <row r="22" spans="1:6">
      <c r="A22" s="89">
        <v>17</v>
      </c>
      <c r="B22" s="79">
        <v>102</v>
      </c>
      <c r="C22" s="20" t="s">
        <v>29</v>
      </c>
      <c r="D22" s="20">
        <v>923569443</v>
      </c>
      <c r="E22" s="110">
        <f>'17'!K69</f>
        <v>1008.4</v>
      </c>
      <c r="F22" s="111">
        <f>(Table1[[#This Row],[BOQ Value (USD)]]-750)/750</f>
        <v>0.3445333333333333</v>
      </c>
    </row>
    <row r="23" spans="1:6">
      <c r="A23" s="89">
        <v>18</v>
      </c>
      <c r="B23" s="79">
        <v>147</v>
      </c>
      <c r="C23" s="20" t="s">
        <v>30</v>
      </c>
      <c r="D23" s="20">
        <v>923411864</v>
      </c>
      <c r="E23" s="110">
        <f>'18'!K69</f>
        <v>891.25</v>
      </c>
      <c r="F23" s="111">
        <f>(Table1[[#This Row],[BOQ Value (USD)]]-750)/750</f>
        <v>0.18833333333333332</v>
      </c>
    </row>
    <row r="24" spans="1:6">
      <c r="A24" s="95">
        <v>19</v>
      </c>
      <c r="B24" s="79">
        <v>104</v>
      </c>
      <c r="C24" s="20" t="str">
        <f>'19'!C3:D3</f>
        <v xml:space="preserve">امحمد عمر امحمد إبراهيم  </v>
      </c>
      <c r="D24" s="20">
        <v>924559894</v>
      </c>
      <c r="E24" s="110">
        <f>'19'!K69</f>
        <v>964</v>
      </c>
      <c r="F24" s="111">
        <f>(Table1[[#This Row],[BOQ Value (USD)]]-750)/750</f>
        <v>0.28533333333333333</v>
      </c>
    </row>
    <row r="25" spans="1:6">
      <c r="A25" s="95">
        <v>20</v>
      </c>
      <c r="B25" s="79">
        <v>106</v>
      </c>
      <c r="C25" s="112" t="str">
        <f>'20'!C3:D3</f>
        <v xml:space="preserve">محمد الشعالي بلقاسم ابوناب </v>
      </c>
      <c r="D25" s="112">
        <v>911077311</v>
      </c>
      <c r="E25" s="110">
        <f>'20'!K69</f>
        <v>570</v>
      </c>
      <c r="F25" s="111">
        <f>(Table1[[#This Row],[BOQ Value (USD)]]-750)/750</f>
        <v>-0.24</v>
      </c>
    </row>
    <row r="26" spans="1:6">
      <c r="A26" s="95">
        <v>21</v>
      </c>
      <c r="B26" s="79">
        <v>108</v>
      </c>
      <c r="C26" s="112" t="str">
        <f>'21'!C3:D3</f>
        <v xml:space="preserve">هناء محمد الشعالي بالقاسم </v>
      </c>
      <c r="D26" s="112">
        <v>914937002</v>
      </c>
      <c r="E26" s="110">
        <f>'21'!K69</f>
        <v>1387.5</v>
      </c>
      <c r="F26" s="111">
        <f>(Table1[[#This Row],[BOQ Value (USD)]]-750)/750</f>
        <v>0.85</v>
      </c>
    </row>
    <row r="27" spans="1:6">
      <c r="A27" s="95">
        <v>22</v>
      </c>
      <c r="B27" s="79">
        <v>109</v>
      </c>
      <c r="C27" s="112" t="s">
        <v>31</v>
      </c>
      <c r="D27" s="112">
        <v>928438311</v>
      </c>
      <c r="E27" s="110">
        <f>'22'!K69</f>
        <v>860</v>
      </c>
      <c r="F27" s="111">
        <f>(Table1[[#This Row],[BOQ Value (USD)]]-750)/750</f>
        <v>0.14666666666666667</v>
      </c>
    </row>
    <row r="28" spans="1:6">
      <c r="A28" s="95">
        <v>23</v>
      </c>
      <c r="B28" s="79">
        <v>110</v>
      </c>
      <c r="C28" s="112" t="s">
        <v>32</v>
      </c>
      <c r="D28" s="112">
        <v>920324467</v>
      </c>
      <c r="E28" s="110">
        <f>'23'!K69</f>
        <v>860</v>
      </c>
      <c r="F28" s="111">
        <f>(Table1[[#This Row],[BOQ Value (USD)]]-750)/750</f>
        <v>0.14666666666666667</v>
      </c>
    </row>
    <row r="29" spans="1:6">
      <c r="A29" s="95">
        <v>24</v>
      </c>
      <c r="B29" s="79">
        <v>111</v>
      </c>
      <c r="C29" s="112" t="s">
        <v>33</v>
      </c>
      <c r="D29" s="112">
        <v>923803246</v>
      </c>
      <c r="E29" s="110">
        <f>'24'!K69</f>
        <v>940</v>
      </c>
      <c r="F29" s="111">
        <f>(Table1[[#This Row],[BOQ Value (USD)]]-750)/750</f>
        <v>0.25333333333333335</v>
      </c>
    </row>
    <row r="30" spans="1:6">
      <c r="A30" s="95">
        <v>25</v>
      </c>
      <c r="B30" s="79">
        <v>113</v>
      </c>
      <c r="C30" s="112" t="s">
        <v>34</v>
      </c>
      <c r="D30" s="112">
        <v>927289399</v>
      </c>
      <c r="E30" s="110">
        <f>'25'!K69</f>
        <v>570</v>
      </c>
      <c r="F30" s="111">
        <f>(Table1[[#This Row],[BOQ Value (USD)]]-750)/750</f>
        <v>-0.24</v>
      </c>
    </row>
    <row r="31" spans="1:6">
      <c r="A31" s="95">
        <v>26</v>
      </c>
      <c r="B31" s="79">
        <v>119</v>
      </c>
      <c r="C31" s="112" t="s">
        <v>35</v>
      </c>
      <c r="D31" s="112">
        <v>924876358</v>
      </c>
      <c r="E31" s="110">
        <f>'26'!K69</f>
        <v>1160</v>
      </c>
      <c r="F31" s="111">
        <f>(Table1[[#This Row],[BOQ Value (USD)]]-750)/750</f>
        <v>0.54666666666666663</v>
      </c>
    </row>
    <row r="32" spans="1:6">
      <c r="A32" s="95">
        <v>27</v>
      </c>
      <c r="B32" s="79">
        <v>120</v>
      </c>
      <c r="C32" s="112" t="s">
        <v>36</v>
      </c>
      <c r="D32" s="112">
        <v>923450943</v>
      </c>
      <c r="E32" s="110">
        <f>'27'!K69</f>
        <v>1124</v>
      </c>
      <c r="F32" s="111">
        <f>(Table1[[#This Row],[BOQ Value (USD)]]-750)/750</f>
        <v>0.49866666666666665</v>
      </c>
    </row>
    <row r="33" spans="1:6">
      <c r="A33" s="95">
        <v>28</v>
      </c>
      <c r="B33" s="113">
        <v>128</v>
      </c>
      <c r="C33" s="114" t="s">
        <v>37</v>
      </c>
      <c r="D33" s="114">
        <v>925950446</v>
      </c>
      <c r="E33" s="110">
        <f>'28'!K69</f>
        <v>760</v>
      </c>
      <c r="F33" s="111">
        <f>(Table1[[#This Row],[BOQ Value (USD)]]-750)/750</f>
        <v>1.3333333333333334E-2</v>
      </c>
    </row>
    <row r="34" spans="1:6">
      <c r="A34" s="95">
        <v>29</v>
      </c>
      <c r="B34" s="113">
        <v>134</v>
      </c>
      <c r="C34" s="114" t="s">
        <v>38</v>
      </c>
      <c r="D34" s="114">
        <v>945791297</v>
      </c>
      <c r="E34" s="110">
        <f>'29'!K69</f>
        <v>1050</v>
      </c>
      <c r="F34" s="111">
        <f>(Table1[[#This Row],[BOQ Value (USD)]]-750)/750</f>
        <v>0.4</v>
      </c>
    </row>
    <row r="35" spans="1:6">
      <c r="A35" s="97">
        <v>30</v>
      </c>
      <c r="B35" s="113">
        <v>141</v>
      </c>
      <c r="C35" s="114" t="s">
        <v>39</v>
      </c>
      <c r="D35" s="114">
        <v>918516314</v>
      </c>
      <c r="E35" s="115">
        <f>'30'!K69</f>
        <v>1255</v>
      </c>
      <c r="F35" s="111">
        <f>(Table1[[#This Row],[BOQ Value (USD)]]-750)/750</f>
        <v>0.67333333333333334</v>
      </c>
    </row>
    <row r="36" spans="1:6" ht="11.25" customHeight="1">
      <c r="A36" s="155"/>
      <c r="B36" s="156"/>
      <c r="C36" s="156"/>
      <c r="D36" s="156"/>
      <c r="E36" s="156"/>
      <c r="F36" s="157"/>
    </row>
    <row r="37" spans="1:6" ht="25.5" customHeight="1" thickBot="1">
      <c r="A37" s="145" t="s">
        <v>40</v>
      </c>
      <c r="B37" s="146"/>
      <c r="C37" s="146"/>
      <c r="D37" s="146"/>
      <c r="E37" s="98" t="e">
        <f>SUM(E6:E35)</f>
        <v>#REF!</v>
      </c>
      <c r="F37" s="96" t="e">
        <f>AVERAGE(Table1[Differ. Percent.%])</f>
        <v>#REF!</v>
      </c>
    </row>
  </sheetData>
  <mergeCells count="7">
    <mergeCell ref="A37:D37"/>
    <mergeCell ref="A1:E1"/>
    <mergeCell ref="A4:B4"/>
    <mergeCell ref="D4:E4"/>
    <mergeCell ref="A2:E2"/>
    <mergeCell ref="A3:E3"/>
    <mergeCell ref="A36:F36"/>
  </mergeCells>
  <conditionalFormatting sqref="F6:F35">
    <cfRule type="colorScale" priority="1">
      <colorScale>
        <cfvo type="min"/>
        <cfvo type="percentile" val="50"/>
        <cfvo type="max"/>
        <color rgb="FF5A8AC6"/>
        <color rgb="FFFCFCFF"/>
        <color rgb="FFF8696B"/>
      </colorScale>
    </cfRule>
  </conditionalFormatting>
  <pageMargins left="0.7" right="0.7" top="0.75" bottom="0.75" header="0.3" footer="0.3"/>
  <pageSetup paperSize="9" scale="75"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5"/>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219</v>
      </c>
      <c r="D3" s="267"/>
      <c r="E3" s="37" t="s">
        <v>44</v>
      </c>
      <c r="F3" s="271" t="s">
        <v>45</v>
      </c>
      <c r="G3" s="272"/>
      <c r="H3" s="35" t="s">
        <v>46</v>
      </c>
      <c r="I3" s="266" t="s">
        <v>47</v>
      </c>
      <c r="J3" s="270"/>
      <c r="K3" s="267"/>
    </row>
    <row r="4" spans="1:11" ht="39.75" customHeight="1">
      <c r="A4" s="264" t="s">
        <v>215</v>
      </c>
      <c r="B4" s="265"/>
      <c r="C4" s="266">
        <v>136</v>
      </c>
      <c r="D4" s="267"/>
      <c r="E4" s="38" t="s">
        <v>49</v>
      </c>
      <c r="F4" s="268" t="s">
        <v>50</v>
      </c>
      <c r="G4" s="269"/>
      <c r="H4" s="36" t="s">
        <v>216</v>
      </c>
      <c r="I4" s="266">
        <v>10</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4.5*8.6</f>
        <v>38.699999999999996</v>
      </c>
      <c r="J11" s="27">
        <v>4</v>
      </c>
      <c r="K11" s="25">
        <f t="shared" ref="K11:K16" si="0">J11*I11</f>
        <v>154.79999999999998</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f>ROUNDUP((8.6/1.5)*5,0.5)</f>
        <v>29</v>
      </c>
      <c r="J13" s="27">
        <v>11</v>
      </c>
      <c r="K13" s="25">
        <f t="shared" si="0"/>
        <v>319</v>
      </c>
    </row>
    <row r="14" spans="1:11" ht="157.5" customHeight="1">
      <c r="A14" s="14">
        <v>2.4</v>
      </c>
      <c r="B14" s="175" t="s">
        <v>75</v>
      </c>
      <c r="C14" s="176"/>
      <c r="D14" s="177"/>
      <c r="E14" s="178" t="s">
        <v>76</v>
      </c>
      <c r="F14" s="179"/>
      <c r="G14" s="180"/>
      <c r="H14" s="46" t="s">
        <v>63</v>
      </c>
      <c r="I14" s="28">
        <f>9*5.4</f>
        <v>48.6</v>
      </c>
      <c r="J14" s="27">
        <v>15</v>
      </c>
      <c r="K14" s="25">
        <f t="shared" si="0"/>
        <v>729</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1202.8</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6"/>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v>
      </c>
      <c r="D3" s="267"/>
      <c r="E3" s="37" t="s">
        <v>44</v>
      </c>
      <c r="F3" s="271" t="s">
        <v>45</v>
      </c>
      <c r="G3" s="272"/>
      <c r="H3" s="35" t="s">
        <v>46</v>
      </c>
      <c r="I3" s="266" t="s">
        <v>47</v>
      </c>
      <c r="J3" s="270"/>
      <c r="K3" s="267"/>
    </row>
    <row r="4" spans="1:11" ht="39.75" customHeight="1">
      <c r="A4" s="264" t="s">
        <v>215</v>
      </c>
      <c r="B4" s="265"/>
      <c r="C4" s="266">
        <v>116</v>
      </c>
      <c r="D4" s="267"/>
      <c r="E4" s="38" t="s">
        <v>49</v>
      </c>
      <c r="F4" s="268" t="s">
        <v>50</v>
      </c>
      <c r="G4" s="269"/>
      <c r="H4" s="36" t="s">
        <v>216</v>
      </c>
      <c r="I4" s="266">
        <v>11</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4*6.4</f>
        <v>25.6</v>
      </c>
      <c r="J11" s="27">
        <v>4</v>
      </c>
      <c r="K11" s="25">
        <f t="shared" ref="K11:K16" si="0">J11*I11</f>
        <v>102.4</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f>ROUNDUP((5/1.5)*6.4,0.5)</f>
        <v>22</v>
      </c>
      <c r="J13" s="27">
        <v>11</v>
      </c>
      <c r="K13" s="25">
        <f t="shared" si="0"/>
        <v>242</v>
      </c>
    </row>
    <row r="14" spans="1:11" ht="157.5" customHeight="1">
      <c r="A14" s="14">
        <v>2.4</v>
      </c>
      <c r="B14" s="175" t="s">
        <v>75</v>
      </c>
      <c r="C14" s="176"/>
      <c r="D14" s="177"/>
      <c r="E14" s="178" t="s">
        <v>76</v>
      </c>
      <c r="F14" s="179"/>
      <c r="G14" s="180"/>
      <c r="H14" s="46" t="s">
        <v>63</v>
      </c>
      <c r="I14" s="28">
        <f>4.5*6.5</f>
        <v>29.25</v>
      </c>
      <c r="J14" s="27">
        <v>15</v>
      </c>
      <c r="K14" s="25">
        <f t="shared" si="0"/>
        <v>438.75</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v>1</v>
      </c>
      <c r="J37" s="27">
        <v>210</v>
      </c>
      <c r="K37" s="25">
        <f t="shared" si="2"/>
        <v>210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993.15</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7"/>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c r="D3" s="267"/>
      <c r="E3" s="37" t="s">
        <v>44</v>
      </c>
      <c r="F3" s="271" t="s">
        <v>45</v>
      </c>
      <c r="G3" s="272"/>
      <c r="H3" s="35" t="s">
        <v>46</v>
      </c>
      <c r="I3" s="266"/>
      <c r="J3" s="270"/>
      <c r="K3" s="267"/>
    </row>
    <row r="4" spans="1:11" ht="39.75" customHeight="1">
      <c r="A4" s="264" t="s">
        <v>215</v>
      </c>
      <c r="B4" s="265"/>
      <c r="C4" s="266"/>
      <c r="D4" s="267"/>
      <c r="E4" s="38" t="s">
        <v>49</v>
      </c>
      <c r="F4" s="268" t="s">
        <v>50</v>
      </c>
      <c r="G4" s="269"/>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2*10</f>
        <v>20</v>
      </c>
      <c r="J11" s="27">
        <v>4</v>
      </c>
      <c r="K11" s="25">
        <f t="shared" ref="K11:K16" si="0">J11*I11</f>
        <v>80</v>
      </c>
    </row>
    <row r="12" spans="1:11" ht="103.5" hidden="1" customHeight="1">
      <c r="A12" s="14">
        <v>2.2000000000000002</v>
      </c>
      <c r="B12" s="175" t="s">
        <v>70</v>
      </c>
      <c r="C12" s="176"/>
      <c r="D12" s="177"/>
      <c r="E12" s="178" t="s">
        <v>71</v>
      </c>
      <c r="F12" s="179"/>
      <c r="G12" s="180"/>
      <c r="H12" s="48" t="s">
        <v>72</v>
      </c>
      <c r="I12" s="28"/>
      <c r="J12" s="27">
        <v>8</v>
      </c>
      <c r="K12" s="25">
        <f t="shared" si="0"/>
        <v>0</v>
      </c>
    </row>
    <row r="13" spans="1:11" ht="93" hidden="1"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f>3*10</f>
        <v>30</v>
      </c>
      <c r="J14" s="27">
        <v>15</v>
      </c>
      <c r="K14" s="25">
        <f t="shared" si="0"/>
        <v>450</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v>2</v>
      </c>
      <c r="J26" s="27">
        <v>90</v>
      </c>
      <c r="K26" s="25">
        <f>J26*I26</f>
        <v>180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710</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8">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25</v>
      </c>
      <c r="D3" s="267"/>
      <c r="E3" s="37" t="s">
        <v>44</v>
      </c>
      <c r="F3" s="266"/>
      <c r="G3" s="270"/>
      <c r="H3" s="35" t="s">
        <v>46</v>
      </c>
      <c r="I3" s="266" t="s">
        <v>220</v>
      </c>
      <c r="J3" s="270"/>
      <c r="K3" s="267"/>
    </row>
    <row r="4" spans="1:11" ht="39.75" customHeight="1">
      <c r="A4" s="264" t="s">
        <v>215</v>
      </c>
      <c r="B4" s="265"/>
      <c r="C4" s="266">
        <v>101</v>
      </c>
      <c r="D4" s="267"/>
      <c r="E4" s="38" t="s">
        <v>49</v>
      </c>
      <c r="F4" s="273"/>
      <c r="G4" s="274"/>
      <c r="H4" s="36" t="s">
        <v>216</v>
      </c>
      <c r="I4" s="266">
        <v>13</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37</v>
      </c>
      <c r="J11" s="27">
        <v>4</v>
      </c>
      <c r="K11" s="25">
        <f t="shared" ref="K11:K16" si="0">J11*I11</f>
        <v>148</v>
      </c>
    </row>
    <row r="12" spans="1:11" ht="104.25" customHeight="1">
      <c r="A12" s="14">
        <v>2.2000000000000002</v>
      </c>
      <c r="B12" s="175" t="s">
        <v>70</v>
      </c>
      <c r="C12" s="176"/>
      <c r="D12" s="177"/>
      <c r="E12" s="178" t="s">
        <v>71</v>
      </c>
      <c r="F12" s="179"/>
      <c r="G12" s="180"/>
      <c r="H12" s="48" t="s">
        <v>72</v>
      </c>
      <c r="I12" s="28">
        <v>17</v>
      </c>
      <c r="J12" s="27">
        <v>8</v>
      </c>
      <c r="K12" s="25">
        <f t="shared" si="0"/>
        <v>136</v>
      </c>
    </row>
    <row r="13" spans="1:11" ht="93" customHeight="1">
      <c r="A13" s="14">
        <v>2.2999999999999998</v>
      </c>
      <c r="B13" s="175" t="s">
        <v>73</v>
      </c>
      <c r="C13" s="176"/>
      <c r="D13" s="177"/>
      <c r="E13" s="178" t="s">
        <v>74</v>
      </c>
      <c r="F13" s="179"/>
      <c r="G13" s="180"/>
      <c r="H13" s="48" t="s">
        <v>72</v>
      </c>
      <c r="I13" s="28">
        <v>15</v>
      </c>
      <c r="J13" s="27">
        <v>11</v>
      </c>
      <c r="K13" s="25">
        <f t="shared" si="0"/>
        <v>165</v>
      </c>
    </row>
    <row r="14" spans="1:11" ht="157.5" customHeight="1">
      <c r="A14" s="14">
        <v>2.4</v>
      </c>
      <c r="B14" s="175" t="s">
        <v>75</v>
      </c>
      <c r="C14" s="176"/>
      <c r="D14" s="177"/>
      <c r="E14" s="178" t="s">
        <v>76</v>
      </c>
      <c r="F14" s="179"/>
      <c r="G14" s="180"/>
      <c r="H14" s="46" t="s">
        <v>63</v>
      </c>
      <c r="I14" s="28">
        <v>37</v>
      </c>
      <c r="J14" s="27">
        <v>15</v>
      </c>
      <c r="K14" s="25">
        <f t="shared" si="0"/>
        <v>555</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hidden="1" customHeight="1">
      <c r="A26" s="14">
        <v>4.2</v>
      </c>
      <c r="B26" s="175" t="s">
        <v>100</v>
      </c>
      <c r="C26" s="176"/>
      <c r="D26" s="177"/>
      <c r="E26" s="178" t="s">
        <v>101</v>
      </c>
      <c r="F26" s="179"/>
      <c r="G26" s="180"/>
      <c r="H26" s="46" t="s">
        <v>63</v>
      </c>
      <c r="I26" s="28">
        <v>0</v>
      </c>
      <c r="J26" s="27"/>
      <c r="K26" s="25">
        <f>J26*I26</f>
        <v>0</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hidden="1" customHeight="1">
      <c r="A29" s="14">
        <v>4.5</v>
      </c>
      <c r="B29" s="175" t="s">
        <v>107</v>
      </c>
      <c r="C29" s="176"/>
      <c r="D29" s="177"/>
      <c r="E29" s="178" t="s">
        <v>108</v>
      </c>
      <c r="F29" s="179"/>
      <c r="G29" s="180"/>
      <c r="H29" s="49" t="s">
        <v>106</v>
      </c>
      <c r="I29" s="28">
        <v>0</v>
      </c>
      <c r="J29" s="27"/>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1004</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9">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26</v>
      </c>
      <c r="D3" s="267"/>
      <c r="E3" s="37" t="s">
        <v>44</v>
      </c>
      <c r="F3" s="266"/>
      <c r="G3" s="270"/>
      <c r="H3" s="35" t="s">
        <v>46</v>
      </c>
      <c r="I3" s="266" t="s">
        <v>220</v>
      </c>
      <c r="J3" s="270"/>
      <c r="K3" s="267"/>
    </row>
    <row r="4" spans="1:11" ht="39.75" customHeight="1">
      <c r="A4" s="264" t="s">
        <v>215</v>
      </c>
      <c r="B4" s="265"/>
      <c r="C4" s="266">
        <v>103</v>
      </c>
      <c r="D4" s="267"/>
      <c r="E4" s="38" t="s">
        <v>49</v>
      </c>
      <c r="F4" s="273"/>
      <c r="G4" s="274"/>
      <c r="H4" s="36" t="s">
        <v>216</v>
      </c>
      <c r="I4" s="266">
        <v>14</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24</v>
      </c>
      <c r="J11" s="27">
        <v>4</v>
      </c>
      <c r="K11" s="25">
        <f t="shared" ref="K11:K16" si="0">J11*I11</f>
        <v>96</v>
      </c>
    </row>
    <row r="12" spans="1:11" ht="104.25" customHeight="1">
      <c r="A12" s="14">
        <v>2.2000000000000002</v>
      </c>
      <c r="B12" s="175" t="s">
        <v>70</v>
      </c>
      <c r="C12" s="176"/>
      <c r="D12" s="177"/>
      <c r="E12" s="178" t="s">
        <v>71</v>
      </c>
      <c r="F12" s="179"/>
      <c r="G12" s="180"/>
      <c r="H12" s="48" t="s">
        <v>72</v>
      </c>
      <c r="I12" s="28">
        <v>15</v>
      </c>
      <c r="J12" s="27">
        <v>8</v>
      </c>
      <c r="K12" s="25">
        <f t="shared" si="0"/>
        <v>120</v>
      </c>
    </row>
    <row r="13" spans="1:11" ht="93" customHeight="1">
      <c r="A13" s="14">
        <v>2.2999999999999998</v>
      </c>
      <c r="B13" s="175" t="s">
        <v>73</v>
      </c>
      <c r="C13" s="176"/>
      <c r="D13" s="177"/>
      <c r="E13" s="178" t="s">
        <v>74</v>
      </c>
      <c r="F13" s="179"/>
      <c r="G13" s="180"/>
      <c r="H13" s="48" t="s">
        <v>72</v>
      </c>
      <c r="I13" s="28">
        <v>16</v>
      </c>
      <c r="J13" s="27">
        <v>11</v>
      </c>
      <c r="K13" s="25">
        <f t="shared" si="0"/>
        <v>176</v>
      </c>
    </row>
    <row r="14" spans="1:11" ht="157.5" customHeight="1">
      <c r="A14" s="14">
        <v>2.4</v>
      </c>
      <c r="B14" s="175" t="s">
        <v>75</v>
      </c>
      <c r="C14" s="176"/>
      <c r="D14" s="177"/>
      <c r="E14" s="178" t="s">
        <v>76</v>
      </c>
      <c r="F14" s="179"/>
      <c r="G14" s="180"/>
      <c r="H14" s="46" t="s">
        <v>63</v>
      </c>
      <c r="I14" s="28">
        <v>24</v>
      </c>
      <c r="J14" s="27">
        <v>15</v>
      </c>
      <c r="K14" s="25">
        <f t="shared" si="0"/>
        <v>360</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hidden="1" customHeight="1">
      <c r="A26" s="14">
        <v>4.2</v>
      </c>
      <c r="B26" s="175" t="s">
        <v>100</v>
      </c>
      <c r="C26" s="176"/>
      <c r="D26" s="177"/>
      <c r="E26" s="178" t="s">
        <v>101</v>
      </c>
      <c r="F26" s="179"/>
      <c r="G26" s="180"/>
      <c r="H26" s="46" t="s">
        <v>63</v>
      </c>
      <c r="I26" s="28">
        <v>0</v>
      </c>
      <c r="J26" s="27"/>
      <c r="K26" s="25">
        <f>J26*I26</f>
        <v>0</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hidden="1" customHeight="1">
      <c r="A29" s="14">
        <v>4.5</v>
      </c>
      <c r="B29" s="175" t="s">
        <v>107</v>
      </c>
      <c r="C29" s="176"/>
      <c r="D29" s="177"/>
      <c r="E29" s="178" t="s">
        <v>108</v>
      </c>
      <c r="F29" s="179"/>
      <c r="G29" s="180"/>
      <c r="H29" s="49" t="s">
        <v>106</v>
      </c>
      <c r="I29" s="28">
        <v>0</v>
      </c>
      <c r="J29" s="27"/>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752</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0">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42578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80.2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27</v>
      </c>
      <c r="D3" s="267"/>
      <c r="E3" s="37" t="s">
        <v>44</v>
      </c>
      <c r="F3" s="266"/>
      <c r="G3" s="270"/>
      <c r="H3" s="35" t="s">
        <v>46</v>
      </c>
      <c r="I3" s="266" t="s">
        <v>220</v>
      </c>
      <c r="J3" s="270"/>
      <c r="K3" s="267"/>
    </row>
    <row r="4" spans="1:11" ht="39.75" customHeight="1">
      <c r="A4" s="264" t="s">
        <v>215</v>
      </c>
      <c r="B4" s="265"/>
      <c r="C4" s="266">
        <v>153</v>
      </c>
      <c r="D4" s="267"/>
      <c r="E4" s="38" t="s">
        <v>49</v>
      </c>
      <c r="F4" s="273"/>
      <c r="G4" s="274"/>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22</v>
      </c>
      <c r="J11" s="27">
        <v>4</v>
      </c>
      <c r="K11" s="25">
        <f t="shared" ref="K11:K16" si="0">J11*I11</f>
        <v>88</v>
      </c>
    </row>
    <row r="12" spans="1:11" ht="104.25" customHeight="1">
      <c r="A12" s="14">
        <v>2.2000000000000002</v>
      </c>
      <c r="B12" s="175" t="s">
        <v>70</v>
      </c>
      <c r="C12" s="176"/>
      <c r="D12" s="177"/>
      <c r="E12" s="178" t="s">
        <v>71</v>
      </c>
      <c r="F12" s="179"/>
      <c r="G12" s="180"/>
      <c r="H12" s="48" t="s">
        <v>72</v>
      </c>
      <c r="I12" s="28">
        <v>15.2</v>
      </c>
      <c r="J12" s="27">
        <v>8</v>
      </c>
      <c r="K12" s="25">
        <f t="shared" si="0"/>
        <v>121.6</v>
      </c>
    </row>
    <row r="13" spans="1:11" ht="93" customHeight="1">
      <c r="A13" s="14">
        <v>2.2999999999999998</v>
      </c>
      <c r="B13" s="175" t="s">
        <v>73</v>
      </c>
      <c r="C13" s="176"/>
      <c r="D13" s="177"/>
      <c r="E13" s="178" t="s">
        <v>74</v>
      </c>
      <c r="F13" s="179"/>
      <c r="G13" s="180"/>
      <c r="H13" s="48" t="s">
        <v>72</v>
      </c>
      <c r="I13" s="28">
        <v>15</v>
      </c>
      <c r="J13" s="27">
        <v>11</v>
      </c>
      <c r="K13" s="25">
        <f t="shared" si="0"/>
        <v>165</v>
      </c>
    </row>
    <row r="14" spans="1:11" ht="157.5" customHeight="1">
      <c r="A14" s="14">
        <v>2.4</v>
      </c>
      <c r="B14" s="175" t="s">
        <v>75</v>
      </c>
      <c r="C14" s="176"/>
      <c r="D14" s="177"/>
      <c r="E14" s="178" t="s">
        <v>76</v>
      </c>
      <c r="F14" s="179"/>
      <c r="G14" s="180"/>
      <c r="H14" s="46" t="s">
        <v>63</v>
      </c>
      <c r="I14" s="28">
        <v>22</v>
      </c>
      <c r="J14" s="27">
        <v>15</v>
      </c>
      <c r="K14" s="25">
        <f t="shared" si="0"/>
        <v>330</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customHeight="1">
      <c r="A26" s="14">
        <v>4.2</v>
      </c>
      <c r="B26" s="175" t="s">
        <v>100</v>
      </c>
      <c r="C26" s="176"/>
      <c r="D26" s="177"/>
      <c r="E26" s="178" t="s">
        <v>101</v>
      </c>
      <c r="F26" s="179"/>
      <c r="G26" s="180"/>
      <c r="H26" s="46" t="s">
        <v>63</v>
      </c>
      <c r="I26" s="28">
        <v>1.85</v>
      </c>
      <c r="J26" s="27">
        <v>90</v>
      </c>
      <c r="K26" s="25">
        <f>J26*I26</f>
        <v>166.5</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customHeight="1">
      <c r="A29" s="14">
        <v>4.5</v>
      </c>
      <c r="B29" s="175" t="s">
        <v>107</v>
      </c>
      <c r="C29" s="176"/>
      <c r="D29" s="177"/>
      <c r="E29" s="178" t="s">
        <v>108</v>
      </c>
      <c r="F29" s="179"/>
      <c r="G29" s="180"/>
      <c r="H29" s="48" t="s">
        <v>106</v>
      </c>
      <c r="I29" s="28">
        <v>1.2</v>
      </c>
      <c r="J29" s="27">
        <v>35</v>
      </c>
      <c r="K29" s="25">
        <f>J29*I29</f>
        <v>42</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913.1</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1">
    <tabColor theme="9"/>
  </sheetPr>
  <dimension ref="A1:K69"/>
  <sheetViews>
    <sheetView view="pageBreakPreview" topLeftCell="A3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28</v>
      </c>
      <c r="D3" s="267"/>
      <c r="E3" s="37" t="s">
        <v>44</v>
      </c>
      <c r="F3" s="266"/>
      <c r="G3" s="270"/>
      <c r="H3" s="35" t="s">
        <v>46</v>
      </c>
      <c r="I3" s="266" t="s">
        <v>220</v>
      </c>
      <c r="J3" s="270"/>
      <c r="K3" s="267"/>
    </row>
    <row r="4" spans="1:11" ht="39.75" customHeight="1">
      <c r="A4" s="264" t="s">
        <v>215</v>
      </c>
      <c r="B4" s="265"/>
      <c r="C4" s="266">
        <v>131</v>
      </c>
      <c r="D4" s="267"/>
      <c r="E4" s="38" t="s">
        <v>49</v>
      </c>
      <c r="F4" s="273"/>
      <c r="G4" s="274"/>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hidden="1" customHeight="1">
      <c r="A10" s="13">
        <v>2</v>
      </c>
      <c r="B10" s="262" t="s">
        <v>66</v>
      </c>
      <c r="C10" s="262"/>
      <c r="D10" s="262"/>
      <c r="E10" s="262" t="s">
        <v>67</v>
      </c>
      <c r="F10" s="262"/>
      <c r="G10" s="262"/>
      <c r="H10" s="47"/>
      <c r="I10" s="9"/>
      <c r="J10" s="26"/>
      <c r="K10" s="26"/>
    </row>
    <row r="11" spans="1:11" ht="101.25" hidden="1" customHeight="1">
      <c r="A11" s="12">
        <v>2.1</v>
      </c>
      <c r="B11" s="175" t="s">
        <v>68</v>
      </c>
      <c r="C11" s="176"/>
      <c r="D11" s="177"/>
      <c r="E11" s="178" t="s">
        <v>69</v>
      </c>
      <c r="F11" s="179"/>
      <c r="G11" s="180"/>
      <c r="H11" s="46" t="s">
        <v>63</v>
      </c>
      <c r="I11" s="28">
        <v>0</v>
      </c>
      <c r="J11" s="27"/>
      <c r="K11" s="25">
        <f t="shared" ref="K11:K16" si="0">J11*I11</f>
        <v>0</v>
      </c>
    </row>
    <row r="12" spans="1:11" ht="104.25" hidden="1" customHeight="1">
      <c r="A12" s="14">
        <v>2.2000000000000002</v>
      </c>
      <c r="B12" s="175" t="s">
        <v>70</v>
      </c>
      <c r="C12" s="176"/>
      <c r="D12" s="177"/>
      <c r="E12" s="178" t="s">
        <v>71</v>
      </c>
      <c r="F12" s="179"/>
      <c r="G12" s="180"/>
      <c r="H12" s="48" t="s">
        <v>72</v>
      </c>
      <c r="I12" s="28">
        <v>0</v>
      </c>
      <c r="J12" s="27"/>
      <c r="K12" s="25">
        <f t="shared" si="0"/>
        <v>0</v>
      </c>
    </row>
    <row r="13" spans="1:11" ht="93" hidden="1" customHeight="1">
      <c r="A13" s="14">
        <v>2.2999999999999998</v>
      </c>
      <c r="B13" s="175" t="s">
        <v>73</v>
      </c>
      <c r="C13" s="176"/>
      <c r="D13" s="177"/>
      <c r="E13" s="178" t="s">
        <v>74</v>
      </c>
      <c r="F13" s="179"/>
      <c r="G13" s="180"/>
      <c r="H13" s="48" t="s">
        <v>72</v>
      </c>
      <c r="I13" s="28">
        <v>0</v>
      </c>
      <c r="J13" s="27"/>
      <c r="K13" s="25">
        <f t="shared" si="0"/>
        <v>0</v>
      </c>
    </row>
    <row r="14" spans="1:11" ht="157.5" hidden="1" customHeight="1">
      <c r="A14" s="14">
        <v>2.4</v>
      </c>
      <c r="B14" s="175" t="s">
        <v>75</v>
      </c>
      <c r="C14" s="176"/>
      <c r="D14" s="177"/>
      <c r="E14" s="178" t="s">
        <v>76</v>
      </c>
      <c r="F14" s="179"/>
      <c r="G14" s="180"/>
      <c r="H14" s="46" t="s">
        <v>63</v>
      </c>
      <c r="I14" s="28">
        <v>0</v>
      </c>
      <c r="J14" s="27"/>
      <c r="K14" s="25">
        <f t="shared" si="0"/>
        <v>0</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customHeight="1">
      <c r="A26" s="14">
        <v>4.2</v>
      </c>
      <c r="B26" s="175" t="s">
        <v>100</v>
      </c>
      <c r="C26" s="176"/>
      <c r="D26" s="177"/>
      <c r="E26" s="178" t="s">
        <v>101</v>
      </c>
      <c r="F26" s="179"/>
      <c r="G26" s="180"/>
      <c r="H26" s="46" t="s">
        <v>63</v>
      </c>
      <c r="I26" s="28">
        <v>3.55</v>
      </c>
      <c r="J26" s="27">
        <v>90</v>
      </c>
      <c r="K26" s="25">
        <f>J26*I26</f>
        <v>319.5</v>
      </c>
    </row>
    <row r="27" spans="1:11" ht="89.1" customHeight="1">
      <c r="A27" s="12">
        <v>4.3</v>
      </c>
      <c r="B27" s="175" t="s">
        <v>102</v>
      </c>
      <c r="C27" s="176"/>
      <c r="D27" s="177"/>
      <c r="E27" s="178" t="s">
        <v>103</v>
      </c>
      <c r="F27" s="179"/>
      <c r="G27" s="180"/>
      <c r="H27" s="46" t="s">
        <v>63</v>
      </c>
      <c r="I27" s="28">
        <v>2.4700000000000002</v>
      </c>
      <c r="J27" s="27">
        <v>90</v>
      </c>
      <c r="K27" s="25">
        <f>J27*I27</f>
        <v>222.3</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customHeight="1">
      <c r="A29" s="14">
        <v>4.5</v>
      </c>
      <c r="B29" s="175" t="s">
        <v>107</v>
      </c>
      <c r="C29" s="176"/>
      <c r="D29" s="177"/>
      <c r="E29" s="178" t="s">
        <v>108</v>
      </c>
      <c r="F29" s="179"/>
      <c r="G29" s="180"/>
      <c r="H29" s="48" t="s">
        <v>106</v>
      </c>
      <c r="I29" s="28">
        <v>1.2</v>
      </c>
      <c r="J29" s="27">
        <v>35</v>
      </c>
      <c r="K29" s="25">
        <f>J29*I29</f>
        <v>42</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customHeight="1">
      <c r="A38" s="12">
        <v>6.5</v>
      </c>
      <c r="B38" s="196" t="s">
        <v>125</v>
      </c>
      <c r="C38" s="196"/>
      <c r="D38" s="196"/>
      <c r="E38" s="197" t="s">
        <v>126</v>
      </c>
      <c r="F38" s="197"/>
      <c r="G38" s="197"/>
      <c r="H38" s="48" t="s">
        <v>72</v>
      </c>
      <c r="I38" s="28">
        <v>5</v>
      </c>
      <c r="J38" s="27">
        <v>15</v>
      </c>
      <c r="K38" s="25">
        <f t="shared" si="2"/>
        <v>75</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customHeight="1">
      <c r="A43" s="40">
        <v>6.1</v>
      </c>
      <c r="B43" s="196" t="s">
        <v>135</v>
      </c>
      <c r="C43" s="196"/>
      <c r="D43" s="196"/>
      <c r="E43" s="197" t="s">
        <v>136</v>
      </c>
      <c r="F43" s="197"/>
      <c r="G43" s="197"/>
      <c r="H43" s="48" t="s">
        <v>85</v>
      </c>
      <c r="I43" s="28">
        <v>2</v>
      </c>
      <c r="J43" s="27">
        <v>20</v>
      </c>
      <c r="K43" s="25">
        <f t="shared" si="2"/>
        <v>40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698.8</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2">
    <tabColor theme="9"/>
  </sheetPr>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29</v>
      </c>
      <c r="D3" s="267"/>
      <c r="E3" s="37" t="s">
        <v>44</v>
      </c>
      <c r="F3" s="266"/>
      <c r="G3" s="270"/>
      <c r="H3" s="35" t="s">
        <v>46</v>
      </c>
      <c r="I3" s="266"/>
      <c r="J3" s="270"/>
      <c r="K3" s="267"/>
    </row>
    <row r="4" spans="1:11" ht="39.75" customHeight="1">
      <c r="A4" s="264" t="s">
        <v>215</v>
      </c>
      <c r="B4" s="265"/>
      <c r="C4" s="266"/>
      <c r="D4" s="267"/>
      <c r="E4" s="38" t="s">
        <v>49</v>
      </c>
      <c r="F4" s="273"/>
      <c r="G4" s="274"/>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15</v>
      </c>
      <c r="J11" s="27">
        <v>4</v>
      </c>
      <c r="K11" s="25">
        <f t="shared" ref="K11:K16" si="0">J11*I11</f>
        <v>60</v>
      </c>
    </row>
    <row r="12" spans="1:11" ht="104.25" customHeight="1">
      <c r="A12" s="14">
        <v>2.2000000000000002</v>
      </c>
      <c r="B12" s="175" t="s">
        <v>70</v>
      </c>
      <c r="C12" s="176"/>
      <c r="D12" s="177"/>
      <c r="E12" s="178" t="s">
        <v>71</v>
      </c>
      <c r="F12" s="179"/>
      <c r="G12" s="180"/>
      <c r="H12" s="48" t="s">
        <v>72</v>
      </c>
      <c r="I12" s="28">
        <v>16</v>
      </c>
      <c r="J12" s="27">
        <v>8</v>
      </c>
      <c r="K12" s="25">
        <f t="shared" si="0"/>
        <v>128</v>
      </c>
    </row>
    <row r="13" spans="1:11" ht="93" customHeight="1">
      <c r="A13" s="14">
        <v>2.2999999999999998</v>
      </c>
      <c r="B13" s="175" t="s">
        <v>73</v>
      </c>
      <c r="C13" s="176"/>
      <c r="D13" s="177"/>
      <c r="E13" s="178" t="s">
        <v>74</v>
      </c>
      <c r="F13" s="179"/>
      <c r="G13" s="180"/>
      <c r="H13" s="48" t="s">
        <v>72</v>
      </c>
      <c r="I13" s="28">
        <v>10</v>
      </c>
      <c r="J13" s="27">
        <v>11</v>
      </c>
      <c r="K13" s="25">
        <f t="shared" si="0"/>
        <v>110</v>
      </c>
    </row>
    <row r="14" spans="1:11" ht="157.5" customHeight="1">
      <c r="A14" s="14">
        <v>2.4</v>
      </c>
      <c r="B14" s="175" t="s">
        <v>75</v>
      </c>
      <c r="C14" s="176"/>
      <c r="D14" s="177"/>
      <c r="E14" s="178" t="s">
        <v>76</v>
      </c>
      <c r="F14" s="179"/>
      <c r="G14" s="180"/>
      <c r="H14" s="46" t="s">
        <v>63</v>
      </c>
      <c r="I14" s="28">
        <v>17.5</v>
      </c>
      <c r="J14" s="27">
        <v>15</v>
      </c>
      <c r="K14" s="25">
        <f t="shared" si="0"/>
        <v>262.5</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customHeight="1">
      <c r="A24" s="16">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v>1.8</v>
      </c>
      <c r="J25" s="27">
        <v>110</v>
      </c>
      <c r="K25" s="25">
        <f>J25*I25</f>
        <v>198</v>
      </c>
    </row>
    <row r="26" spans="1:11" ht="112.5" customHeight="1">
      <c r="A26" s="14">
        <v>4.2</v>
      </c>
      <c r="B26" s="175" t="s">
        <v>100</v>
      </c>
      <c r="C26" s="176"/>
      <c r="D26" s="177"/>
      <c r="E26" s="178" t="s">
        <v>101</v>
      </c>
      <c r="F26" s="179"/>
      <c r="G26" s="180"/>
      <c r="H26" s="46" t="s">
        <v>63</v>
      </c>
      <c r="I26" s="28">
        <v>2.31</v>
      </c>
      <c r="J26" s="27">
        <v>90</v>
      </c>
      <c r="K26" s="25">
        <f>J26*I26</f>
        <v>207.9</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customHeight="1">
      <c r="A29" s="14">
        <v>4.5</v>
      </c>
      <c r="B29" s="175" t="s">
        <v>107</v>
      </c>
      <c r="C29" s="176"/>
      <c r="D29" s="177"/>
      <c r="E29" s="178" t="s">
        <v>108</v>
      </c>
      <c r="F29" s="179"/>
      <c r="G29" s="180"/>
      <c r="H29" s="48" t="s">
        <v>106</v>
      </c>
      <c r="I29" s="28">
        <v>1.2</v>
      </c>
      <c r="J29" s="27">
        <v>35</v>
      </c>
      <c r="K29" s="25">
        <f>J29*I29</f>
        <v>42</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75"/>
      <c r="H69" s="75"/>
      <c r="I69" s="75"/>
      <c r="J69" s="75"/>
      <c r="K69" s="75">
        <f>SUM(K8:K67)</f>
        <v>1008.4</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58" orientation="portrait" r:id="rId1"/>
  <rowBreaks count="1" manualBreakCount="1">
    <brk id="69" max="1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3">
    <tabColor theme="9"/>
  </sheetPr>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42578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30</v>
      </c>
      <c r="D3" s="267"/>
      <c r="E3" s="37" t="s">
        <v>44</v>
      </c>
      <c r="F3" s="266"/>
      <c r="G3" s="270"/>
      <c r="H3" s="35" t="s">
        <v>46</v>
      </c>
      <c r="I3" s="266" t="s">
        <v>220</v>
      </c>
      <c r="J3" s="270"/>
      <c r="K3" s="267"/>
    </row>
    <row r="4" spans="1:11" ht="39.75" customHeight="1">
      <c r="A4" s="264" t="s">
        <v>215</v>
      </c>
      <c r="B4" s="265"/>
      <c r="C4" s="266">
        <v>147</v>
      </c>
      <c r="D4" s="267"/>
      <c r="E4" s="38" t="s">
        <v>49</v>
      </c>
      <c r="F4" s="273"/>
      <c r="G4" s="274"/>
      <c r="H4" s="36" t="s">
        <v>216</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v>0</v>
      </c>
      <c r="J8" s="27"/>
      <c r="K8" s="25">
        <f>J8*I8</f>
        <v>0</v>
      </c>
    </row>
    <row r="9" spans="1:11" ht="126.75" hidden="1" customHeight="1">
      <c r="A9" s="12">
        <v>1.2</v>
      </c>
      <c r="B9" s="196" t="s">
        <v>64</v>
      </c>
      <c r="C9" s="196"/>
      <c r="D9" s="196"/>
      <c r="E9" s="197" t="s">
        <v>65</v>
      </c>
      <c r="F9" s="197"/>
      <c r="G9" s="197"/>
      <c r="H9" s="46" t="s">
        <v>63</v>
      </c>
      <c r="I9" s="28">
        <v>0</v>
      </c>
      <c r="J9" s="27"/>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21</v>
      </c>
      <c r="J11" s="27">
        <v>4</v>
      </c>
      <c r="K11" s="25">
        <f t="shared" ref="K11:K16" si="0">J11*I11</f>
        <v>84</v>
      </c>
    </row>
    <row r="12" spans="1:11" ht="104.25" customHeight="1">
      <c r="A12" s="14">
        <v>2.2000000000000002</v>
      </c>
      <c r="B12" s="175" t="s">
        <v>70</v>
      </c>
      <c r="C12" s="176"/>
      <c r="D12" s="177"/>
      <c r="E12" s="178" t="s">
        <v>71</v>
      </c>
      <c r="F12" s="179"/>
      <c r="G12" s="180"/>
      <c r="H12" s="48" t="s">
        <v>72</v>
      </c>
      <c r="I12" s="28">
        <v>15</v>
      </c>
      <c r="J12" s="27">
        <v>8</v>
      </c>
      <c r="K12" s="25">
        <f t="shared" si="0"/>
        <v>120</v>
      </c>
    </row>
    <row r="13" spans="1:11" ht="93" customHeight="1">
      <c r="A13" s="14">
        <v>2.2999999999999998</v>
      </c>
      <c r="B13" s="175" t="s">
        <v>73</v>
      </c>
      <c r="C13" s="176"/>
      <c r="D13" s="177"/>
      <c r="E13" s="178" t="s">
        <v>74</v>
      </c>
      <c r="F13" s="179"/>
      <c r="G13" s="180"/>
      <c r="H13" s="48" t="s">
        <v>72</v>
      </c>
      <c r="I13" s="28">
        <v>13</v>
      </c>
      <c r="J13" s="27">
        <v>11</v>
      </c>
      <c r="K13" s="25">
        <f t="shared" si="0"/>
        <v>143</v>
      </c>
    </row>
    <row r="14" spans="1:11" ht="157.5" customHeight="1">
      <c r="A14" s="14">
        <v>2.4</v>
      </c>
      <c r="B14" s="175" t="s">
        <v>75</v>
      </c>
      <c r="C14" s="176"/>
      <c r="D14" s="177"/>
      <c r="E14" s="178" t="s">
        <v>76</v>
      </c>
      <c r="F14" s="179"/>
      <c r="G14" s="180"/>
      <c r="H14" s="46" t="s">
        <v>63</v>
      </c>
      <c r="I14" s="28">
        <v>21</v>
      </c>
      <c r="J14" s="27">
        <v>15</v>
      </c>
      <c r="K14" s="25">
        <f t="shared" si="0"/>
        <v>315</v>
      </c>
    </row>
    <row r="15" spans="1:11" ht="84" hidden="1" customHeight="1">
      <c r="A15" s="12">
        <v>2.5</v>
      </c>
      <c r="B15" s="175" t="s">
        <v>77</v>
      </c>
      <c r="C15" s="176"/>
      <c r="D15" s="177"/>
      <c r="E15" s="178" t="s">
        <v>78</v>
      </c>
      <c r="F15" s="179"/>
      <c r="G15" s="180"/>
      <c r="H15" s="46" t="s">
        <v>63</v>
      </c>
      <c r="I15" s="28">
        <v>0</v>
      </c>
      <c r="J15" s="27"/>
      <c r="K15" s="25">
        <f t="shared" si="0"/>
        <v>0</v>
      </c>
    </row>
    <row r="16" spans="1:11" ht="131.44999999999999" hidden="1" customHeight="1">
      <c r="A16" s="14">
        <v>2.6</v>
      </c>
      <c r="B16" s="175" t="s">
        <v>79</v>
      </c>
      <c r="C16" s="176"/>
      <c r="D16" s="177"/>
      <c r="E16" s="178" t="s">
        <v>80</v>
      </c>
      <c r="F16" s="179"/>
      <c r="G16" s="180"/>
      <c r="H16" s="46" t="s">
        <v>63</v>
      </c>
      <c r="I16" s="28">
        <v>0</v>
      </c>
      <c r="J16" s="27"/>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v>0</v>
      </c>
      <c r="J18" s="27"/>
      <c r="K18" s="25">
        <f t="shared" ref="K18:K23" si="1">J18*I18</f>
        <v>0</v>
      </c>
    </row>
    <row r="19" spans="1:11" ht="108.6" hidden="1" customHeight="1">
      <c r="A19" s="12">
        <v>3.2</v>
      </c>
      <c r="B19" s="175" t="s">
        <v>86</v>
      </c>
      <c r="C19" s="176"/>
      <c r="D19" s="177"/>
      <c r="E19" s="178" t="s">
        <v>87</v>
      </c>
      <c r="F19" s="179"/>
      <c r="G19" s="180"/>
      <c r="H19" s="46" t="s">
        <v>63</v>
      </c>
      <c r="I19" s="28">
        <v>0</v>
      </c>
      <c r="J19" s="27"/>
      <c r="K19" s="25">
        <f t="shared" si="1"/>
        <v>0</v>
      </c>
    </row>
    <row r="20" spans="1:11" ht="116.1" hidden="1" customHeight="1">
      <c r="A20" s="12">
        <v>3.3</v>
      </c>
      <c r="B20" s="175" t="s">
        <v>88</v>
      </c>
      <c r="C20" s="176"/>
      <c r="D20" s="177"/>
      <c r="E20" s="178" t="s">
        <v>89</v>
      </c>
      <c r="F20" s="179"/>
      <c r="G20" s="180"/>
      <c r="H20" s="46" t="s">
        <v>63</v>
      </c>
      <c r="I20" s="28">
        <v>0</v>
      </c>
      <c r="J20" s="27"/>
      <c r="K20" s="25">
        <f t="shared" si="1"/>
        <v>0</v>
      </c>
    </row>
    <row r="21" spans="1:11" ht="91.5" hidden="1" customHeight="1">
      <c r="A21" s="34">
        <v>3.4</v>
      </c>
      <c r="B21" s="175" t="s">
        <v>90</v>
      </c>
      <c r="C21" s="176"/>
      <c r="D21" s="177"/>
      <c r="E21" s="178" t="s">
        <v>91</v>
      </c>
      <c r="F21" s="179"/>
      <c r="G21" s="180"/>
      <c r="H21" s="48" t="s">
        <v>85</v>
      </c>
      <c r="I21" s="28">
        <v>0</v>
      </c>
      <c r="J21" s="27"/>
      <c r="K21" s="25">
        <f t="shared" si="1"/>
        <v>0</v>
      </c>
    </row>
    <row r="22" spans="1:11" ht="119.1" hidden="1" customHeight="1">
      <c r="A22" s="34">
        <v>3.5</v>
      </c>
      <c r="B22" s="175" t="s">
        <v>92</v>
      </c>
      <c r="C22" s="176"/>
      <c r="D22" s="177"/>
      <c r="E22" s="178" t="s">
        <v>93</v>
      </c>
      <c r="F22" s="179"/>
      <c r="G22" s="180"/>
      <c r="H22" s="46" t="s">
        <v>63</v>
      </c>
      <c r="I22" s="28">
        <v>0</v>
      </c>
      <c r="J22" s="27"/>
      <c r="K22" s="25">
        <f t="shared" si="1"/>
        <v>0</v>
      </c>
    </row>
    <row r="23" spans="1:11" ht="91.5" hidden="1" customHeight="1">
      <c r="A23" s="34">
        <v>3.6</v>
      </c>
      <c r="B23" s="175" t="s">
        <v>94</v>
      </c>
      <c r="C23" s="176"/>
      <c r="D23" s="177"/>
      <c r="E23" s="178" t="s">
        <v>95</v>
      </c>
      <c r="F23" s="179"/>
      <c r="G23" s="180"/>
      <c r="H23" s="48" t="s">
        <v>85</v>
      </c>
      <c r="I23" s="28">
        <v>0</v>
      </c>
      <c r="J23" s="27"/>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12">
        <v>4.0999999999999996</v>
      </c>
      <c r="B25" s="175" t="s">
        <v>98</v>
      </c>
      <c r="C25" s="176"/>
      <c r="D25" s="177"/>
      <c r="E25" s="178" t="s">
        <v>99</v>
      </c>
      <c r="F25" s="179"/>
      <c r="G25" s="180"/>
      <c r="H25" s="46" t="s">
        <v>63</v>
      </c>
      <c r="I25" s="28">
        <v>0</v>
      </c>
      <c r="J25" s="27"/>
      <c r="K25" s="25">
        <f>J25*I25</f>
        <v>0</v>
      </c>
    </row>
    <row r="26" spans="1:11" ht="112.5" customHeight="1">
      <c r="A26" s="14">
        <v>4.2</v>
      </c>
      <c r="B26" s="175" t="s">
        <v>100</v>
      </c>
      <c r="C26" s="176"/>
      <c r="D26" s="177"/>
      <c r="E26" s="178" t="s">
        <v>101</v>
      </c>
      <c r="F26" s="179"/>
      <c r="G26" s="180"/>
      <c r="H26" s="46" t="s">
        <v>63</v>
      </c>
      <c r="I26" s="28">
        <v>2.1</v>
      </c>
      <c r="J26" s="27">
        <v>90</v>
      </c>
      <c r="K26" s="25">
        <f>J26*I26</f>
        <v>189</v>
      </c>
    </row>
    <row r="27" spans="1:11" ht="89.1" hidden="1" customHeight="1">
      <c r="A27" s="12">
        <v>4.3</v>
      </c>
      <c r="B27" s="175" t="s">
        <v>102</v>
      </c>
      <c r="C27" s="176"/>
      <c r="D27" s="177"/>
      <c r="E27" s="178" t="s">
        <v>103</v>
      </c>
      <c r="F27" s="179"/>
      <c r="G27" s="180"/>
      <c r="H27" s="46" t="s">
        <v>63</v>
      </c>
      <c r="I27" s="28">
        <v>0</v>
      </c>
      <c r="J27" s="27"/>
      <c r="K27" s="25">
        <f>J27*I27</f>
        <v>0</v>
      </c>
    </row>
    <row r="28" spans="1:11" ht="97.5" hidden="1" customHeight="1">
      <c r="A28" s="14">
        <v>4.4000000000000004</v>
      </c>
      <c r="B28" s="175" t="s">
        <v>104</v>
      </c>
      <c r="C28" s="176"/>
      <c r="D28" s="177"/>
      <c r="E28" s="178" t="s">
        <v>105</v>
      </c>
      <c r="F28" s="179"/>
      <c r="G28" s="180"/>
      <c r="H28" s="49" t="s">
        <v>106</v>
      </c>
      <c r="I28" s="28">
        <v>0</v>
      </c>
      <c r="J28" s="27"/>
      <c r="K28" s="25">
        <f>J28*I28</f>
        <v>0</v>
      </c>
    </row>
    <row r="29" spans="1:11" ht="137.25" customHeight="1">
      <c r="A29" s="14">
        <v>4.5</v>
      </c>
      <c r="B29" s="175" t="s">
        <v>107</v>
      </c>
      <c r="C29" s="176"/>
      <c r="D29" s="177"/>
      <c r="E29" s="178" t="s">
        <v>108</v>
      </c>
      <c r="F29" s="179"/>
      <c r="G29" s="180"/>
      <c r="H29" s="48" t="s">
        <v>106</v>
      </c>
      <c r="I29" s="28">
        <v>1.1499999999999999</v>
      </c>
      <c r="J29" s="27">
        <v>35</v>
      </c>
      <c r="K29" s="25">
        <f>J29*I29</f>
        <v>40.25</v>
      </c>
    </row>
    <row r="30" spans="1:11" ht="33" hidden="1" customHeight="1">
      <c r="A30" s="16">
        <v>5</v>
      </c>
      <c r="B30" s="262" t="s">
        <v>109</v>
      </c>
      <c r="C30" s="262"/>
      <c r="D30" s="262"/>
      <c r="E30" s="262" t="s">
        <v>110</v>
      </c>
      <c r="F30" s="262"/>
      <c r="G30" s="262"/>
      <c r="H30" s="47"/>
      <c r="I30" s="30"/>
      <c r="J30" s="26"/>
      <c r="K30" s="26"/>
    </row>
    <row r="31" spans="1:11" ht="167.25" hidden="1" customHeight="1">
      <c r="A31" s="14">
        <v>5.0999999999999996</v>
      </c>
      <c r="B31" s="196" t="s">
        <v>111</v>
      </c>
      <c r="C31" s="196"/>
      <c r="D31" s="196"/>
      <c r="E31" s="197" t="s">
        <v>112</v>
      </c>
      <c r="F31" s="197"/>
      <c r="G31" s="197"/>
      <c r="H31" s="48" t="s">
        <v>72</v>
      </c>
      <c r="I31" s="28">
        <v>0</v>
      </c>
      <c r="J31" s="27"/>
      <c r="K31" s="25">
        <f>J31*I31</f>
        <v>0</v>
      </c>
    </row>
    <row r="32" spans="1:11" ht="135" hidden="1" customHeight="1">
      <c r="A32" s="14">
        <v>5.2</v>
      </c>
      <c r="B32" s="196" t="s">
        <v>113</v>
      </c>
      <c r="C32" s="196"/>
      <c r="D32" s="196"/>
      <c r="E32" s="258" t="s">
        <v>114</v>
      </c>
      <c r="F32" s="258"/>
      <c r="G32" s="258"/>
      <c r="H32" s="48" t="s">
        <v>63</v>
      </c>
      <c r="I32" s="28">
        <v>0</v>
      </c>
      <c r="J32" s="27"/>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12">
        <v>6.1</v>
      </c>
      <c r="B34" s="175" t="s">
        <v>117</v>
      </c>
      <c r="C34" s="176"/>
      <c r="D34" s="177"/>
      <c r="E34" s="178" t="s">
        <v>118</v>
      </c>
      <c r="F34" s="179"/>
      <c r="G34" s="180"/>
      <c r="H34" s="46" t="s">
        <v>85</v>
      </c>
      <c r="I34" s="28">
        <v>0</v>
      </c>
      <c r="J34" s="27"/>
      <c r="K34" s="25">
        <f>J34*I34</f>
        <v>0</v>
      </c>
    </row>
    <row r="35" spans="1:11" ht="113.25" hidden="1" customHeight="1">
      <c r="A35" s="12">
        <v>6.2</v>
      </c>
      <c r="B35" s="175" t="s">
        <v>119</v>
      </c>
      <c r="C35" s="176"/>
      <c r="D35" s="177"/>
      <c r="E35" s="178" t="s">
        <v>120</v>
      </c>
      <c r="F35" s="179"/>
      <c r="G35" s="180"/>
      <c r="H35" s="48" t="s">
        <v>85</v>
      </c>
      <c r="I35" s="28">
        <v>0</v>
      </c>
      <c r="J35" s="27"/>
      <c r="K35" s="25">
        <f>J35*I35</f>
        <v>0</v>
      </c>
    </row>
    <row r="36" spans="1:11" ht="113.25" hidden="1" customHeight="1">
      <c r="A36" s="12">
        <v>6.3</v>
      </c>
      <c r="B36" s="196" t="s">
        <v>121</v>
      </c>
      <c r="C36" s="196"/>
      <c r="D36" s="196"/>
      <c r="E36" s="197" t="s">
        <v>122</v>
      </c>
      <c r="F36" s="197"/>
      <c r="G36" s="197"/>
      <c r="H36" s="48" t="s">
        <v>85</v>
      </c>
      <c r="I36" s="28">
        <v>0</v>
      </c>
      <c r="J36" s="27"/>
      <c r="K36" s="25">
        <f t="shared" ref="K36:K54" si="2">J36*I36</f>
        <v>0</v>
      </c>
    </row>
    <row r="37" spans="1:11" ht="113.25" hidden="1" customHeight="1">
      <c r="A37" s="12">
        <v>6.4</v>
      </c>
      <c r="B37" s="196" t="s">
        <v>123</v>
      </c>
      <c r="C37" s="196"/>
      <c r="D37" s="196"/>
      <c r="E37" s="197" t="s">
        <v>124</v>
      </c>
      <c r="F37" s="197"/>
      <c r="G37" s="197"/>
      <c r="H37" s="48" t="s">
        <v>85</v>
      </c>
      <c r="I37" s="28">
        <v>0</v>
      </c>
      <c r="J37" s="27"/>
      <c r="K37" s="25">
        <f t="shared" si="2"/>
        <v>0</v>
      </c>
    </row>
    <row r="38" spans="1:11" ht="113.25" hidden="1" customHeight="1">
      <c r="A38" s="12">
        <v>6.5</v>
      </c>
      <c r="B38" s="196" t="s">
        <v>125</v>
      </c>
      <c r="C38" s="196"/>
      <c r="D38" s="196"/>
      <c r="E38" s="197" t="s">
        <v>126</v>
      </c>
      <c r="F38" s="197"/>
      <c r="G38" s="197"/>
      <c r="H38" s="48" t="s">
        <v>72</v>
      </c>
      <c r="I38" s="28">
        <v>0</v>
      </c>
      <c r="J38" s="27"/>
      <c r="K38" s="25">
        <f t="shared" si="2"/>
        <v>0</v>
      </c>
    </row>
    <row r="39" spans="1:11" ht="87.75" hidden="1" customHeight="1">
      <c r="A39" s="12">
        <v>6.6</v>
      </c>
      <c r="B39" s="196" t="s">
        <v>127</v>
      </c>
      <c r="C39" s="196"/>
      <c r="D39" s="196"/>
      <c r="E39" s="197" t="s">
        <v>128</v>
      </c>
      <c r="F39" s="197"/>
      <c r="G39" s="197"/>
      <c r="H39" s="48" t="s">
        <v>85</v>
      </c>
      <c r="I39" s="28">
        <v>0</v>
      </c>
      <c r="J39" s="27"/>
      <c r="K39" s="25">
        <f t="shared" si="2"/>
        <v>0</v>
      </c>
    </row>
    <row r="40" spans="1:11" ht="113.25" hidden="1" customHeight="1">
      <c r="A40" s="12">
        <v>6.7</v>
      </c>
      <c r="B40" s="196" t="s">
        <v>129</v>
      </c>
      <c r="C40" s="196"/>
      <c r="D40" s="196"/>
      <c r="E40" s="197" t="s">
        <v>130</v>
      </c>
      <c r="F40" s="197"/>
      <c r="G40" s="197"/>
      <c r="H40" s="48" t="s">
        <v>72</v>
      </c>
      <c r="I40" s="28">
        <v>0</v>
      </c>
      <c r="J40" s="27"/>
      <c r="K40" s="25">
        <f t="shared" si="2"/>
        <v>0</v>
      </c>
    </row>
    <row r="41" spans="1:11" ht="137.1" hidden="1" customHeight="1">
      <c r="A41" s="12">
        <v>6.8</v>
      </c>
      <c r="B41" s="196" t="s">
        <v>131</v>
      </c>
      <c r="C41" s="196"/>
      <c r="D41" s="196"/>
      <c r="E41" s="197" t="s">
        <v>132</v>
      </c>
      <c r="F41" s="197"/>
      <c r="G41" s="197"/>
      <c r="H41" s="48" t="s">
        <v>85</v>
      </c>
      <c r="I41" s="28">
        <v>0</v>
      </c>
      <c r="J41" s="27"/>
      <c r="K41" s="25">
        <f t="shared" si="2"/>
        <v>0</v>
      </c>
    </row>
    <row r="42" spans="1:11" ht="72" hidden="1" customHeight="1">
      <c r="A42" s="12">
        <v>6.9</v>
      </c>
      <c r="B42" s="196" t="s">
        <v>133</v>
      </c>
      <c r="C42" s="196"/>
      <c r="D42" s="196"/>
      <c r="E42" s="197" t="s">
        <v>134</v>
      </c>
      <c r="F42" s="197"/>
      <c r="G42" s="197"/>
      <c r="H42" s="48" t="s">
        <v>85</v>
      </c>
      <c r="I42" s="28">
        <v>0</v>
      </c>
      <c r="J42" s="27"/>
      <c r="K42" s="25">
        <f t="shared" si="2"/>
        <v>0</v>
      </c>
    </row>
    <row r="43" spans="1:11" ht="75" hidden="1" customHeight="1">
      <c r="A43" s="40">
        <v>6.1</v>
      </c>
      <c r="B43" s="196" t="s">
        <v>135</v>
      </c>
      <c r="C43" s="196"/>
      <c r="D43" s="196"/>
      <c r="E43" s="197" t="s">
        <v>136</v>
      </c>
      <c r="F43" s="197"/>
      <c r="G43" s="197"/>
      <c r="H43" s="48" t="s">
        <v>85</v>
      </c>
      <c r="I43" s="28">
        <v>0</v>
      </c>
      <c r="J43" s="27"/>
      <c r="K43" s="25">
        <f t="shared" si="2"/>
        <v>0</v>
      </c>
    </row>
    <row r="44" spans="1:11" ht="57.75" hidden="1" customHeight="1">
      <c r="A44" s="40">
        <v>6.11</v>
      </c>
      <c r="B44" s="196" t="s">
        <v>137</v>
      </c>
      <c r="C44" s="196"/>
      <c r="D44" s="196"/>
      <c r="E44" s="197" t="s">
        <v>138</v>
      </c>
      <c r="F44" s="197"/>
      <c r="G44" s="197"/>
      <c r="H44" s="48" t="s">
        <v>85</v>
      </c>
      <c r="I44" s="28">
        <v>0</v>
      </c>
      <c r="J44" s="27"/>
      <c r="K44" s="25">
        <f t="shared" si="2"/>
        <v>0</v>
      </c>
    </row>
    <row r="45" spans="1:11" ht="111" hidden="1" customHeight="1">
      <c r="A45" s="40">
        <v>6.12</v>
      </c>
      <c r="B45" s="196" t="s">
        <v>139</v>
      </c>
      <c r="C45" s="196"/>
      <c r="D45" s="196"/>
      <c r="E45" s="197" t="s">
        <v>140</v>
      </c>
      <c r="F45" s="197"/>
      <c r="G45" s="197"/>
      <c r="H45" s="48" t="s">
        <v>85</v>
      </c>
      <c r="I45" s="28">
        <v>0</v>
      </c>
      <c r="J45" s="27"/>
      <c r="K45" s="25">
        <f t="shared" si="2"/>
        <v>0</v>
      </c>
    </row>
    <row r="46" spans="1:11" ht="106.35" hidden="1" customHeight="1">
      <c r="A46" s="40">
        <v>6.13</v>
      </c>
      <c r="B46" s="196" t="s">
        <v>141</v>
      </c>
      <c r="C46" s="196"/>
      <c r="D46" s="196"/>
      <c r="E46" s="197" t="s">
        <v>142</v>
      </c>
      <c r="F46" s="197"/>
      <c r="G46" s="197"/>
      <c r="H46" s="48" t="s">
        <v>85</v>
      </c>
      <c r="I46" s="28">
        <v>0</v>
      </c>
      <c r="J46" s="27"/>
      <c r="K46" s="25">
        <f t="shared" si="2"/>
        <v>0</v>
      </c>
    </row>
    <row r="47" spans="1:11" ht="97.35" hidden="1" customHeight="1">
      <c r="A47" s="40">
        <v>6.14</v>
      </c>
      <c r="B47" s="196" t="s">
        <v>143</v>
      </c>
      <c r="C47" s="196"/>
      <c r="D47" s="196"/>
      <c r="E47" s="212" t="s">
        <v>144</v>
      </c>
      <c r="F47" s="212"/>
      <c r="G47" s="212"/>
      <c r="H47" s="48" t="s">
        <v>85</v>
      </c>
      <c r="I47" s="28">
        <v>0</v>
      </c>
      <c r="J47" s="27"/>
      <c r="K47" s="25">
        <f t="shared" si="2"/>
        <v>0</v>
      </c>
    </row>
    <row r="48" spans="1:11" ht="113.45" hidden="1" customHeight="1">
      <c r="A48" s="40">
        <v>6.15</v>
      </c>
      <c r="B48" s="196" t="s">
        <v>145</v>
      </c>
      <c r="C48" s="196"/>
      <c r="D48" s="196"/>
      <c r="E48" s="197" t="s">
        <v>146</v>
      </c>
      <c r="F48" s="197"/>
      <c r="G48" s="197"/>
      <c r="H48" s="48" t="s">
        <v>85</v>
      </c>
      <c r="I48" s="28">
        <v>0</v>
      </c>
      <c r="J48" s="27"/>
      <c r="K48" s="25">
        <f t="shared" si="2"/>
        <v>0</v>
      </c>
    </row>
    <row r="49" spans="1:11" ht="97.5" hidden="1" customHeight="1">
      <c r="A49" s="40">
        <v>6.16</v>
      </c>
      <c r="B49" s="196" t="s">
        <v>147</v>
      </c>
      <c r="C49" s="196"/>
      <c r="D49" s="196"/>
      <c r="E49" s="212" t="s">
        <v>148</v>
      </c>
      <c r="F49" s="212"/>
      <c r="G49" s="212"/>
      <c r="H49" s="48" t="s">
        <v>85</v>
      </c>
      <c r="I49" s="28">
        <v>0</v>
      </c>
      <c r="J49" s="27"/>
      <c r="K49" s="25">
        <f t="shared" si="2"/>
        <v>0</v>
      </c>
    </row>
    <row r="50" spans="1:11" ht="110.1" hidden="1" customHeight="1">
      <c r="A50" s="40">
        <v>6.17</v>
      </c>
      <c r="B50" s="196" t="s">
        <v>149</v>
      </c>
      <c r="C50" s="196"/>
      <c r="D50" s="196"/>
      <c r="E50" s="197" t="s">
        <v>150</v>
      </c>
      <c r="F50" s="197"/>
      <c r="G50" s="197"/>
      <c r="H50" s="48" t="s">
        <v>85</v>
      </c>
      <c r="I50" s="28">
        <v>0</v>
      </c>
      <c r="J50" s="27"/>
      <c r="K50" s="25">
        <f t="shared" si="2"/>
        <v>0</v>
      </c>
    </row>
    <row r="51" spans="1:11" ht="138.6" hidden="1" customHeight="1">
      <c r="A51" s="40">
        <v>6.1800000000000104</v>
      </c>
      <c r="B51" s="196" t="s">
        <v>151</v>
      </c>
      <c r="C51" s="196"/>
      <c r="D51" s="196"/>
      <c r="E51" s="197" t="s">
        <v>152</v>
      </c>
      <c r="F51" s="197"/>
      <c r="G51" s="197"/>
      <c r="H51" s="48" t="s">
        <v>153</v>
      </c>
      <c r="I51" s="28">
        <v>0</v>
      </c>
      <c r="J51" s="27"/>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v>0</v>
      </c>
      <c r="J53" s="27"/>
      <c r="K53" s="25">
        <f t="shared" si="2"/>
        <v>0</v>
      </c>
    </row>
    <row r="54" spans="1:11" ht="113.25" hidden="1" customHeight="1">
      <c r="A54" s="14">
        <v>7.2</v>
      </c>
      <c r="B54" s="196" t="s">
        <v>158</v>
      </c>
      <c r="C54" s="196"/>
      <c r="D54" s="196"/>
      <c r="E54" s="212" t="s">
        <v>159</v>
      </c>
      <c r="F54" s="212"/>
      <c r="G54" s="212"/>
      <c r="H54" s="48"/>
      <c r="I54" s="28">
        <v>0</v>
      </c>
      <c r="J54" s="27"/>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42">
        <v>8.1</v>
      </c>
      <c r="B56" s="252" t="s">
        <v>162</v>
      </c>
      <c r="C56" s="253"/>
      <c r="D56" s="254"/>
      <c r="E56" s="255" t="s">
        <v>163</v>
      </c>
      <c r="F56" s="256"/>
      <c r="G56" s="257"/>
      <c r="H56" s="52" t="s">
        <v>85</v>
      </c>
      <c r="I56" s="43">
        <v>0</v>
      </c>
      <c r="J56" s="44"/>
      <c r="K56" s="45">
        <f t="shared" ref="K56:K67" si="3">I56*J56</f>
        <v>0</v>
      </c>
    </row>
    <row r="57" spans="1:11" ht="124.5" hidden="1" customHeight="1" thickBot="1">
      <c r="A57" s="14">
        <v>8.1999999999999993</v>
      </c>
      <c r="B57" s="220" t="s">
        <v>164</v>
      </c>
      <c r="C57" s="220"/>
      <c r="D57" s="220"/>
      <c r="E57" s="221" t="s">
        <v>165</v>
      </c>
      <c r="F57" s="221"/>
      <c r="G57" s="221"/>
      <c r="H57" s="48" t="s">
        <v>85</v>
      </c>
      <c r="I57" s="43">
        <v>0</v>
      </c>
      <c r="J57" s="44"/>
      <c r="K57" s="45">
        <f t="shared" si="3"/>
        <v>0</v>
      </c>
    </row>
    <row r="58" spans="1:11" ht="120" hidden="1" customHeight="1">
      <c r="A58" s="42">
        <v>8.3000000000000007</v>
      </c>
      <c r="B58" s="224" t="s">
        <v>164</v>
      </c>
      <c r="C58" s="224"/>
      <c r="D58" s="224"/>
      <c r="E58" s="225" t="s">
        <v>166</v>
      </c>
      <c r="F58" s="225"/>
      <c r="G58" s="225"/>
      <c r="H58" s="49" t="s">
        <v>85</v>
      </c>
      <c r="I58" s="43">
        <v>0</v>
      </c>
      <c r="J58" s="44"/>
      <c r="K58" s="45">
        <f t="shared" si="3"/>
        <v>0</v>
      </c>
    </row>
    <row r="59" spans="1:11" ht="150" hidden="1" customHeight="1" thickBot="1">
      <c r="A59" s="14">
        <v>8.4</v>
      </c>
      <c r="B59" s="220" t="s">
        <v>167</v>
      </c>
      <c r="C59" s="220"/>
      <c r="D59" s="220"/>
      <c r="E59" s="221" t="s">
        <v>168</v>
      </c>
      <c r="F59" s="221"/>
      <c r="G59" s="221"/>
      <c r="H59" s="48" t="s">
        <v>85</v>
      </c>
      <c r="I59" s="28">
        <v>0</v>
      </c>
      <c r="J59" s="27"/>
      <c r="K59" s="45">
        <f t="shared" si="3"/>
        <v>0</v>
      </c>
    </row>
    <row r="60" spans="1:11" ht="148.5" hidden="1" customHeight="1">
      <c r="A60" s="42">
        <v>8.5</v>
      </c>
      <c r="B60" s="220" t="s">
        <v>169</v>
      </c>
      <c r="C60" s="220"/>
      <c r="D60" s="220"/>
      <c r="E60" s="221" t="s">
        <v>170</v>
      </c>
      <c r="F60" s="221"/>
      <c r="G60" s="221"/>
      <c r="H60" s="48" t="s">
        <v>85</v>
      </c>
      <c r="I60" s="28">
        <v>0</v>
      </c>
      <c r="J60" s="27"/>
      <c r="K60" s="25">
        <f t="shared" si="3"/>
        <v>0</v>
      </c>
    </row>
    <row r="61" spans="1:11" ht="172.5" hidden="1" customHeight="1" thickBot="1">
      <c r="A61" s="14">
        <v>8.6</v>
      </c>
      <c r="B61" s="220" t="s">
        <v>171</v>
      </c>
      <c r="C61" s="220"/>
      <c r="D61" s="220"/>
      <c r="E61" s="221" t="s">
        <v>172</v>
      </c>
      <c r="F61" s="221"/>
      <c r="G61" s="221"/>
      <c r="H61" s="48" t="s">
        <v>85</v>
      </c>
      <c r="I61" s="28">
        <v>0</v>
      </c>
      <c r="J61" s="27"/>
      <c r="K61" s="25">
        <f t="shared" si="3"/>
        <v>0</v>
      </c>
    </row>
    <row r="62" spans="1:11" ht="150" hidden="1" customHeight="1">
      <c r="A62" s="42">
        <v>8.6999999999999993</v>
      </c>
      <c r="B62" s="220" t="s">
        <v>173</v>
      </c>
      <c r="C62" s="220"/>
      <c r="D62" s="220"/>
      <c r="E62" s="221" t="s">
        <v>174</v>
      </c>
      <c r="F62" s="221"/>
      <c r="G62" s="221"/>
      <c r="H62" s="48" t="s">
        <v>85</v>
      </c>
      <c r="I62" s="28">
        <v>0</v>
      </c>
      <c r="J62" s="27"/>
      <c r="K62" s="25">
        <f t="shared" si="3"/>
        <v>0</v>
      </c>
    </row>
    <row r="63" spans="1:11" ht="195.75" hidden="1" customHeight="1" thickBot="1">
      <c r="A63" s="14">
        <v>8.8000000000000007</v>
      </c>
      <c r="B63" s="220" t="s">
        <v>175</v>
      </c>
      <c r="C63" s="220"/>
      <c r="D63" s="220"/>
      <c r="E63" s="221" t="s">
        <v>176</v>
      </c>
      <c r="F63" s="221"/>
      <c r="G63" s="221"/>
      <c r="H63" s="48" t="s">
        <v>85</v>
      </c>
      <c r="I63" s="28">
        <v>0</v>
      </c>
      <c r="J63" s="27"/>
      <c r="K63" s="25">
        <f t="shared" si="3"/>
        <v>0</v>
      </c>
    </row>
    <row r="64" spans="1:11" ht="150" hidden="1" customHeight="1">
      <c r="A64" s="42">
        <v>8.9</v>
      </c>
      <c r="B64" s="220" t="s">
        <v>177</v>
      </c>
      <c r="C64" s="220"/>
      <c r="D64" s="220"/>
      <c r="E64" s="221" t="s">
        <v>178</v>
      </c>
      <c r="F64" s="221"/>
      <c r="G64" s="221"/>
      <c r="H64" s="48" t="s">
        <v>72</v>
      </c>
      <c r="I64" s="28">
        <v>0</v>
      </c>
      <c r="J64" s="27"/>
      <c r="K64" s="25">
        <f t="shared" si="3"/>
        <v>0</v>
      </c>
    </row>
    <row r="65" spans="1:11" ht="129" hidden="1" customHeight="1">
      <c r="A65" s="40">
        <v>8.1</v>
      </c>
      <c r="B65" s="220" t="s">
        <v>179</v>
      </c>
      <c r="C65" s="220"/>
      <c r="D65" s="220"/>
      <c r="E65" s="221" t="s">
        <v>180</v>
      </c>
      <c r="F65" s="221"/>
      <c r="G65" s="221"/>
      <c r="H65" s="48" t="s">
        <v>72</v>
      </c>
      <c r="I65" s="28">
        <v>0</v>
      </c>
      <c r="J65" s="27"/>
      <c r="K65" s="25">
        <f t="shared" si="3"/>
        <v>0</v>
      </c>
    </row>
    <row r="66" spans="1:11" ht="121.5" hidden="1" customHeight="1">
      <c r="A66" s="40">
        <v>8.11</v>
      </c>
      <c r="B66" s="220" t="s">
        <v>181</v>
      </c>
      <c r="C66" s="220"/>
      <c r="D66" s="220"/>
      <c r="E66" s="221" t="s">
        <v>182</v>
      </c>
      <c r="F66" s="221"/>
      <c r="G66" s="221"/>
      <c r="H66" s="48" t="s">
        <v>72</v>
      </c>
      <c r="I66" s="28">
        <v>0</v>
      </c>
      <c r="J66" s="27"/>
      <c r="K66" s="25">
        <f t="shared" si="3"/>
        <v>0</v>
      </c>
    </row>
    <row r="67" spans="1:11" ht="121.5" hidden="1" customHeight="1">
      <c r="A67" s="40">
        <v>8.1199999999999992</v>
      </c>
      <c r="B67" s="220" t="s">
        <v>183</v>
      </c>
      <c r="C67" s="220"/>
      <c r="D67" s="220"/>
      <c r="E67" s="221" t="s">
        <v>184</v>
      </c>
      <c r="F67" s="221"/>
      <c r="G67" s="221"/>
      <c r="H67" s="48" t="s">
        <v>72</v>
      </c>
      <c r="I67" s="28">
        <v>0</v>
      </c>
      <c r="J67" s="27"/>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891.25</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6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4">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221</v>
      </c>
      <c r="D3" s="267"/>
      <c r="E3" s="37" t="s">
        <v>44</v>
      </c>
      <c r="F3" s="266" t="s">
        <v>45</v>
      </c>
      <c r="G3" s="270"/>
      <c r="H3" s="35" t="s">
        <v>46</v>
      </c>
      <c r="I3" s="266" t="s">
        <v>222</v>
      </c>
      <c r="J3" s="270"/>
      <c r="K3" s="267"/>
    </row>
    <row r="4" spans="1:11" ht="39.75" customHeight="1">
      <c r="A4" s="264" t="s">
        <v>215</v>
      </c>
      <c r="B4" s="265"/>
      <c r="C4" s="266">
        <v>104</v>
      </c>
      <c r="D4" s="267"/>
      <c r="E4" s="38" t="s">
        <v>49</v>
      </c>
      <c r="F4" s="273" t="s">
        <v>50</v>
      </c>
      <c r="G4" s="274"/>
      <c r="H4" s="36" t="s">
        <v>216</v>
      </c>
      <c r="I4" s="266">
        <v>19</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21</v>
      </c>
      <c r="J11" s="27">
        <v>4</v>
      </c>
      <c r="K11" s="25">
        <f t="shared" ref="K11:K16" si="0">J11*I11</f>
        <v>84</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35</v>
      </c>
      <c r="J13" s="27">
        <v>11</v>
      </c>
      <c r="K13" s="25">
        <f t="shared" si="0"/>
        <v>385</v>
      </c>
    </row>
    <row r="14" spans="1:11" ht="157.5" customHeight="1">
      <c r="A14" s="14">
        <v>2.4</v>
      </c>
      <c r="B14" s="175" t="s">
        <v>75</v>
      </c>
      <c r="C14" s="176"/>
      <c r="D14" s="177"/>
      <c r="E14" s="178" t="s">
        <v>76</v>
      </c>
      <c r="F14" s="179"/>
      <c r="G14" s="180"/>
      <c r="H14" s="46" t="s">
        <v>63</v>
      </c>
      <c r="I14" s="28">
        <v>21</v>
      </c>
      <c r="J14" s="27">
        <v>15</v>
      </c>
      <c r="K14" s="25">
        <f t="shared" si="0"/>
        <v>315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v>2</v>
      </c>
      <c r="J27" s="27">
        <v>90</v>
      </c>
      <c r="K27" s="25">
        <f>J27*I27</f>
        <v>180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964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69"/>
  <sheetViews>
    <sheetView view="pageBreakPreview" zoomScale="80" zoomScaleNormal="50" zoomScaleSheetLayoutView="80" workbookViewId="0">
      <selection activeCell="E65" sqref="E65:G65"/>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thickBot="1">
      <c r="A2" s="166" t="s">
        <v>41</v>
      </c>
      <c r="B2" s="166"/>
      <c r="C2" s="166"/>
      <c r="D2" s="166"/>
      <c r="E2" s="166"/>
      <c r="F2" s="166"/>
      <c r="G2" s="166"/>
      <c r="H2" s="166"/>
      <c r="I2" s="166"/>
      <c r="J2" s="166"/>
      <c r="K2" s="166"/>
    </row>
    <row r="3" spans="1:11" ht="27" customHeight="1">
      <c r="A3" s="167" t="s">
        <v>42</v>
      </c>
      <c r="B3" s="168"/>
      <c r="C3" s="169" t="s">
        <v>43</v>
      </c>
      <c r="D3" s="169"/>
      <c r="E3" s="80" t="s">
        <v>44</v>
      </c>
      <c r="F3" s="170" t="s">
        <v>45</v>
      </c>
      <c r="G3" s="171"/>
      <c r="H3" s="81" t="s">
        <v>46</v>
      </c>
      <c r="I3" s="170" t="s">
        <v>47</v>
      </c>
      <c r="J3" s="172"/>
      <c r="K3" s="173"/>
    </row>
    <row r="4" spans="1:11" ht="24" customHeight="1" thickBot="1">
      <c r="A4" s="183" t="s">
        <v>48</v>
      </c>
      <c r="B4" s="184"/>
      <c r="C4" s="185" t="e">
        <f>H69</f>
        <v>#REF!</v>
      </c>
      <c r="D4" s="186"/>
      <c r="E4" s="82" t="s">
        <v>49</v>
      </c>
      <c r="F4" s="187" t="s">
        <v>50</v>
      </c>
      <c r="G4" s="188"/>
      <c r="H4" s="83" t="s">
        <v>51</v>
      </c>
      <c r="I4" s="158">
        <v>30</v>
      </c>
      <c r="J4" s="159"/>
      <c r="K4" s="160"/>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thickBot="1">
      <c r="A8" s="12">
        <v>1.1000000000000001</v>
      </c>
      <c r="B8" s="175" t="s">
        <v>61</v>
      </c>
      <c r="C8" s="176"/>
      <c r="D8" s="177"/>
      <c r="E8" s="178" t="s">
        <v>62</v>
      </c>
      <c r="F8" s="179"/>
      <c r="G8" s="180"/>
      <c r="H8" s="46" t="s">
        <v>63</v>
      </c>
      <c r="I8" s="62" t="e">
        <f>'592'!I8+#REF!+#REF!+#REF!+'5'!I8+'6'!I8+'7'!I8+'8'!I8+'9'!I8+'10'!I8+'11'!I8+'12'!I8+'13'!I8+'14'!I8+'15'!I8+'16'!I8+'17'!I8+'18'!I8+'19'!I8+'20'!I8+'21'!I8+'22'!I8+'23'!I8+'24'!I8+'25'!I8+'26'!I8+'27'!I8+'28'!I8+'29'!I8+'30'!I8</f>
        <v>#REF!</v>
      </c>
      <c r="J8" s="27">
        <v>15</v>
      </c>
      <c r="K8" s="25" t="e">
        <f>J8*I8</f>
        <v>#REF!</v>
      </c>
    </row>
    <row r="9" spans="1:11" ht="126.75" hidden="1" customHeight="1" thickBot="1">
      <c r="A9" s="73">
        <v>1.2</v>
      </c>
      <c r="B9" s="181" t="s">
        <v>64</v>
      </c>
      <c r="C9" s="181"/>
      <c r="D9" s="181"/>
      <c r="E9" s="182" t="s">
        <v>65</v>
      </c>
      <c r="F9" s="182"/>
      <c r="G9" s="182"/>
      <c r="H9" s="61" t="s">
        <v>63</v>
      </c>
      <c r="I9" s="62" t="e">
        <f>'592'!I9+#REF!+#REF!+#REF!+'5'!I9+'6'!I9+'7'!I9+'8'!I9+'9'!I9+'10'!I9+'11'!I9+'12'!I9+'13'!I9+'14'!I9+'15'!I9+'16'!I9+'17'!I9+'18'!I9+'19'!I9+'20'!I9+'21'!I9+'22'!I9+'23'!I9+'24'!I9+'25'!I9+'26'!I9+'27'!I9+'28'!I9+'29'!I9+'30'!I9</f>
        <v>#REF!</v>
      </c>
      <c r="J9" s="59">
        <v>15</v>
      </c>
      <c r="K9" s="45" t="e">
        <f>J9*I9</f>
        <v>#REF!</v>
      </c>
    </row>
    <row r="10" spans="1:11" ht="25.5" customHeight="1" thickBot="1">
      <c r="A10" s="74">
        <v>2</v>
      </c>
      <c r="B10" s="189" t="s">
        <v>66</v>
      </c>
      <c r="C10" s="189"/>
      <c r="D10" s="189"/>
      <c r="E10" s="189" t="s">
        <v>67</v>
      </c>
      <c r="F10" s="189"/>
      <c r="G10" s="189"/>
      <c r="H10" s="86"/>
      <c r="I10" s="87"/>
      <c r="J10" s="87"/>
      <c r="K10" s="88"/>
    </row>
    <row r="11" spans="1:11" ht="101.25" customHeight="1">
      <c r="A11" s="12">
        <v>2.1</v>
      </c>
      <c r="B11" s="190" t="s">
        <v>68</v>
      </c>
      <c r="C11" s="191"/>
      <c r="D11" s="192"/>
      <c r="E11" s="193" t="s">
        <v>69</v>
      </c>
      <c r="F11" s="194"/>
      <c r="G11" s="195"/>
      <c r="H11" s="46" t="s">
        <v>63</v>
      </c>
      <c r="I11" s="62" t="e">
        <f>'592'!I11+#REF!+#REF!+#REF!+'5'!I11+'6'!I11+'7'!I11+'8'!I11+'9'!I11+'10'!I11+'11'!I11+'12'!I11+'13'!I11+'14'!I11+'15'!I11+'16'!I11+'17'!I11+'18'!I11+'19'!I11+'20'!I11+'21'!I11+'22'!I11+'23'!I11+'24'!I11+'25'!I11+'26'!I11+'27'!I11+'28'!I11+'29'!I11+'30'!I11</f>
        <v>#REF!</v>
      </c>
      <c r="J11" s="70">
        <v>4</v>
      </c>
      <c r="K11" s="64" t="e">
        <f>J11*I11</f>
        <v>#REF!</v>
      </c>
    </row>
    <row r="12" spans="1:11" ht="104.25" customHeight="1">
      <c r="A12" s="14">
        <v>2.2000000000000002</v>
      </c>
      <c r="B12" s="175" t="s">
        <v>70</v>
      </c>
      <c r="C12" s="176"/>
      <c r="D12" s="177"/>
      <c r="E12" s="178" t="s">
        <v>71</v>
      </c>
      <c r="F12" s="179"/>
      <c r="G12" s="180"/>
      <c r="H12" s="48" t="s">
        <v>72</v>
      </c>
      <c r="I12" s="62" t="e">
        <f>'592'!I12+#REF!+#REF!+#REF!+'5'!I12+'6'!I12+'7'!I12+'8'!I12+'9'!I12+'10'!I12+'11'!I12+'12'!I12+'13'!I12+'14'!I12+'15'!I12+'16'!I12+'17'!I12+'18'!I12+'19'!I12+'20'!I12+'21'!I12+'22'!I12+'23'!I12+'24'!I12+'25'!I12+'26'!I12+'27'!I12+'28'!I12+'29'!I12+'30'!I12</f>
        <v>#REF!</v>
      </c>
      <c r="J12" s="27">
        <v>8</v>
      </c>
      <c r="K12" s="25" t="e">
        <f>J12*I12</f>
        <v>#REF!</v>
      </c>
    </row>
    <row r="13" spans="1:11" ht="93" customHeight="1">
      <c r="A13" s="14">
        <v>2.2999999999999998</v>
      </c>
      <c r="B13" s="175" t="s">
        <v>73</v>
      </c>
      <c r="C13" s="176"/>
      <c r="D13" s="177"/>
      <c r="E13" s="178" t="s">
        <v>74</v>
      </c>
      <c r="F13" s="179"/>
      <c r="G13" s="180"/>
      <c r="H13" s="48" t="s">
        <v>72</v>
      </c>
      <c r="I13" s="62" t="e">
        <f>'592'!I13+#REF!+#REF!+#REF!+'5'!I13+'6'!I13+'7'!I13+'8'!I13+'9'!I13+'10'!I13+'11'!I13+'12'!I13+'13'!I13+'14'!I13+'15'!I13+'16'!I13+'17'!I13+'18'!I13+'19'!I13+'20'!I13+'21'!I13+'22'!I13+'23'!I13+'24'!I13+'25'!I13+'26'!I13+'27'!I13+'28'!I13+'29'!I13+'30'!I13</f>
        <v>#REF!</v>
      </c>
      <c r="J13" s="27">
        <v>11</v>
      </c>
      <c r="K13" s="25" t="e">
        <f t="shared" ref="K13:K67" si="0">J13*I13</f>
        <v>#REF!</v>
      </c>
    </row>
    <row r="14" spans="1:11" ht="157.5" customHeight="1">
      <c r="A14" s="14">
        <v>2.4</v>
      </c>
      <c r="B14" s="175" t="s">
        <v>75</v>
      </c>
      <c r="C14" s="176"/>
      <c r="D14" s="177"/>
      <c r="E14" s="178" t="s">
        <v>76</v>
      </c>
      <c r="F14" s="179"/>
      <c r="G14" s="180"/>
      <c r="H14" s="46" t="s">
        <v>63</v>
      </c>
      <c r="I14" s="62" t="e">
        <f>'592'!I14+#REF!+#REF!+#REF!+'5'!I14+'6'!I14+'7'!I14+'8'!I14+'9'!I14+'10'!I14+'11'!I14+'12'!I14+'13'!I14+'14'!I14+'15'!I14+'16'!I14+'17'!I14+'18'!I14+'19'!I14+'20'!I14+'21'!I14+'22'!I14+'23'!I14+'24'!I14+'25'!I14+'26'!I14+'27'!I14+'28'!I14+'29'!I14+'30'!I14</f>
        <v>#REF!</v>
      </c>
      <c r="J14" s="27">
        <v>15</v>
      </c>
      <c r="K14" s="25" t="e">
        <f t="shared" si="0"/>
        <v>#REF!</v>
      </c>
    </row>
    <row r="15" spans="1:11" ht="84" customHeight="1" thickBot="1">
      <c r="A15" s="12">
        <v>2.5</v>
      </c>
      <c r="B15" s="175" t="s">
        <v>77</v>
      </c>
      <c r="C15" s="176"/>
      <c r="D15" s="177"/>
      <c r="E15" s="178" t="s">
        <v>78</v>
      </c>
      <c r="F15" s="179"/>
      <c r="G15" s="180"/>
      <c r="H15" s="46" t="s">
        <v>63</v>
      </c>
      <c r="I15" s="62" t="e">
        <f>'592'!I15+#REF!+#REF!+#REF!+'5'!I15+'6'!I15+'7'!I15+'8'!I15+'9'!I15+'10'!I15+'11'!I15+'12'!I15+'13'!I15+'14'!I15+'15'!I15+'16'!I15+'17'!I15+'18'!I15+'19'!I15+'20'!I15+'21'!I15+'22'!I15+'23'!I15+'24'!I15+'25'!I15+'26'!I15+'27'!I15+'28'!I15+'29'!I15+'30'!I15</f>
        <v>#REF!</v>
      </c>
      <c r="J15" s="27">
        <v>18</v>
      </c>
      <c r="K15" s="25" t="e">
        <f t="shared" si="0"/>
        <v>#REF!</v>
      </c>
    </row>
    <row r="16" spans="1:11" ht="131.44999999999999" hidden="1" customHeight="1" thickBot="1">
      <c r="A16" s="14">
        <v>2.6</v>
      </c>
      <c r="B16" s="196" t="s">
        <v>79</v>
      </c>
      <c r="C16" s="196"/>
      <c r="D16" s="196"/>
      <c r="E16" s="197" t="s">
        <v>80</v>
      </c>
      <c r="F16" s="197"/>
      <c r="G16" s="197"/>
      <c r="H16" s="48" t="s">
        <v>63</v>
      </c>
      <c r="I16" s="62" t="e">
        <f>'592'!I16+#REF!+#REF!+#REF!+'5'!I16+'6'!I16+'7'!I16+'8'!I16+'9'!I16+'10'!I16+'11'!I16+'12'!I16+'13'!I16+'14'!I16+'15'!I16+'16'!I16+'17'!I16+'18'!I16+'19'!I16+'20'!I16+'21'!I16+'22'!I16+'23'!I16+'24'!I16+'25'!I16+'26'!I16+'27'!I16+'28'!I16+'29'!I16+'30'!I16</f>
        <v>#REF!</v>
      </c>
      <c r="J16" s="27">
        <v>10</v>
      </c>
      <c r="K16" s="25" t="e">
        <f t="shared" si="0"/>
        <v>#REF!</v>
      </c>
    </row>
    <row r="17" spans="1:11" ht="30" hidden="1" customHeight="1" thickBot="1">
      <c r="A17" s="76">
        <v>3</v>
      </c>
      <c r="B17" s="198" t="s">
        <v>81</v>
      </c>
      <c r="C17" s="199"/>
      <c r="D17" s="199"/>
      <c r="E17" s="189" t="s">
        <v>82</v>
      </c>
      <c r="F17" s="189"/>
      <c r="G17" s="189"/>
      <c r="H17" s="86"/>
      <c r="I17" s="87"/>
      <c r="J17" s="87"/>
      <c r="K17" s="88"/>
    </row>
    <row r="18" spans="1:11" ht="90" hidden="1" customHeight="1">
      <c r="A18" s="12">
        <v>3.1</v>
      </c>
      <c r="B18" s="190" t="s">
        <v>83</v>
      </c>
      <c r="C18" s="191"/>
      <c r="D18" s="192"/>
      <c r="E18" s="193" t="s">
        <v>84</v>
      </c>
      <c r="F18" s="194"/>
      <c r="G18" s="195"/>
      <c r="H18" s="46" t="s">
        <v>85</v>
      </c>
      <c r="I18" s="62" t="e">
        <f>'592'!I18+#REF!+#REF!+#REF!+'5'!I18+'6'!I18+'7'!I18+'8'!I18+'9'!I18+'10'!I18+'11'!I18+'12'!I18+'13'!I18+'14'!I18+'15'!I18+'16'!I18+'17'!I18+'18'!I18+'19'!I18+'20'!I18+'21'!I18+'22'!I18+'23'!I18+'24'!I18+'25'!I18+'26'!I18+'27'!I18+'28'!I18+'29'!I18+'30'!I18</f>
        <v>#REF!</v>
      </c>
      <c r="J18" s="70">
        <v>50</v>
      </c>
      <c r="K18" s="64" t="e">
        <f t="shared" si="0"/>
        <v>#REF!</v>
      </c>
    </row>
    <row r="19" spans="1:11" ht="108.6" hidden="1" customHeight="1">
      <c r="A19" s="12">
        <v>3.2</v>
      </c>
      <c r="B19" s="175" t="s">
        <v>86</v>
      </c>
      <c r="C19" s="176"/>
      <c r="D19" s="177"/>
      <c r="E19" s="178" t="s">
        <v>87</v>
      </c>
      <c r="F19" s="179"/>
      <c r="G19" s="180"/>
      <c r="H19" s="46" t="s">
        <v>63</v>
      </c>
      <c r="I19" s="62" t="e">
        <f>'592'!I19+#REF!+#REF!+#REF!+'5'!I19+'6'!I19+'7'!I19+'8'!I19+'9'!I19+'10'!I19+'11'!I19+'12'!I19+'13'!I19+'14'!I19+'15'!I19+'16'!I19+'17'!I19+'18'!I19+'19'!I19+'20'!I19+'21'!I19+'22'!I19+'23'!I19+'24'!I19+'25'!I19+'26'!I19+'27'!I19+'28'!I19+'29'!I19+'30'!I19</f>
        <v>#REF!</v>
      </c>
      <c r="J19" s="27">
        <v>10</v>
      </c>
      <c r="K19" s="25" t="e">
        <f t="shared" si="0"/>
        <v>#REF!</v>
      </c>
    </row>
    <row r="20" spans="1:11" ht="116.1" hidden="1" customHeight="1">
      <c r="A20" s="12">
        <v>3.3</v>
      </c>
      <c r="B20" s="175" t="s">
        <v>88</v>
      </c>
      <c r="C20" s="176"/>
      <c r="D20" s="177"/>
      <c r="E20" s="178" t="s">
        <v>89</v>
      </c>
      <c r="F20" s="179"/>
      <c r="G20" s="180"/>
      <c r="H20" s="46" t="s">
        <v>63</v>
      </c>
      <c r="I20" s="62" t="e">
        <f>'592'!I20+#REF!+#REF!+#REF!+'5'!I20+'6'!I20+'7'!I20+'8'!I20+'9'!I20+'10'!I20+'11'!I20+'12'!I20+'13'!I20+'14'!I20+'15'!I20+'16'!I20+'17'!I20+'18'!I20+'19'!I20+'20'!I20+'21'!I20+'22'!I20+'23'!I20+'24'!I20+'25'!I20+'26'!I20+'27'!I20+'28'!I20+'29'!I20+'30'!I20</f>
        <v>#REF!</v>
      </c>
      <c r="J20" s="27">
        <v>60</v>
      </c>
      <c r="K20" s="25" t="e">
        <f t="shared" si="0"/>
        <v>#REF!</v>
      </c>
    </row>
    <row r="21" spans="1:11" ht="91.5" hidden="1" customHeight="1">
      <c r="A21" s="34">
        <v>3.4</v>
      </c>
      <c r="B21" s="175" t="s">
        <v>90</v>
      </c>
      <c r="C21" s="176"/>
      <c r="D21" s="177"/>
      <c r="E21" s="178" t="s">
        <v>91</v>
      </c>
      <c r="F21" s="179"/>
      <c r="G21" s="180"/>
      <c r="H21" s="48" t="s">
        <v>85</v>
      </c>
      <c r="I21" s="62" t="e">
        <f>'592'!I21+#REF!+#REF!+#REF!+'5'!I21+'6'!I21+'7'!I21+'8'!I21+'9'!I21+'10'!I21+'11'!I21+'12'!I21+'13'!I21+'14'!I21+'15'!I21+'16'!I21+'17'!I21+'18'!I21+'19'!I21+'20'!I21+'21'!I21+'22'!I21+'23'!I21+'24'!I21+'25'!I21+'26'!I21+'27'!I21+'28'!I21+'29'!I21+'30'!I21</f>
        <v>#REF!</v>
      </c>
      <c r="J21" s="27">
        <v>25</v>
      </c>
      <c r="K21" s="25" t="e">
        <f t="shared" si="0"/>
        <v>#REF!</v>
      </c>
    </row>
    <row r="22" spans="1:11" ht="119.1" hidden="1" customHeight="1">
      <c r="A22" s="34">
        <v>3.5</v>
      </c>
      <c r="B22" s="175" t="s">
        <v>92</v>
      </c>
      <c r="C22" s="176"/>
      <c r="D22" s="177"/>
      <c r="E22" s="178" t="s">
        <v>93</v>
      </c>
      <c r="F22" s="179"/>
      <c r="G22" s="180"/>
      <c r="H22" s="46" t="s">
        <v>63</v>
      </c>
      <c r="I22" s="62" t="e">
        <f>'592'!I22+#REF!+#REF!+#REF!+'5'!I22+'6'!I22+'7'!I22+'8'!I22+'9'!I22+'10'!I22+'11'!I22+'12'!I22+'13'!I22+'14'!I22+'15'!I22+'16'!I22+'17'!I22+'18'!I22+'19'!I22+'20'!I22+'21'!I22+'22'!I22+'23'!I22+'24'!I22+'25'!I22+'26'!I22+'27'!I22+'28'!I22+'29'!I22+'30'!I22</f>
        <v>#REF!</v>
      </c>
      <c r="J22" s="27">
        <v>50</v>
      </c>
      <c r="K22" s="25" t="e">
        <f t="shared" si="0"/>
        <v>#REF!</v>
      </c>
    </row>
    <row r="23" spans="1:11" ht="91.5" hidden="1" customHeight="1" thickBot="1">
      <c r="A23" s="72">
        <v>3.6</v>
      </c>
      <c r="B23" s="200" t="s">
        <v>94</v>
      </c>
      <c r="C23" s="201"/>
      <c r="D23" s="202"/>
      <c r="E23" s="203" t="s">
        <v>95</v>
      </c>
      <c r="F23" s="204"/>
      <c r="G23" s="205"/>
      <c r="H23" s="49" t="s">
        <v>85</v>
      </c>
      <c r="I23" s="62" t="e">
        <f>'592'!I23+#REF!+#REF!+#REF!+'5'!I23+'6'!I23+'7'!I23+'8'!I23+'9'!I23+'10'!I23+'11'!I23+'12'!I23+'13'!I23+'14'!I23+'15'!I23+'16'!I23+'17'!I23+'18'!I23+'19'!I23+'20'!I23+'21'!I23+'22'!I23+'23'!I23+'24'!I23+'25'!I23+'26'!I23+'27'!I23+'28'!I23+'29'!I23+'30'!I23</f>
        <v>#REF!</v>
      </c>
      <c r="J23" s="59">
        <v>25</v>
      </c>
      <c r="K23" s="45" t="e">
        <f t="shared" si="0"/>
        <v>#REF!</v>
      </c>
    </row>
    <row r="24" spans="1:11" ht="28.5" customHeight="1" thickBot="1">
      <c r="A24" s="71">
        <v>4</v>
      </c>
      <c r="B24" s="189" t="s">
        <v>96</v>
      </c>
      <c r="C24" s="189"/>
      <c r="D24" s="189"/>
      <c r="E24" s="189" t="s">
        <v>97</v>
      </c>
      <c r="F24" s="189"/>
      <c r="G24" s="189"/>
      <c r="H24" s="86"/>
      <c r="I24" s="87"/>
      <c r="J24" s="87"/>
      <c r="K24" s="88"/>
    </row>
    <row r="25" spans="1:11" ht="148.5" customHeight="1">
      <c r="A25" s="12">
        <v>4.0999999999999996</v>
      </c>
      <c r="B25" s="190" t="s">
        <v>98</v>
      </c>
      <c r="C25" s="191"/>
      <c r="D25" s="192"/>
      <c r="E25" s="193" t="s">
        <v>99</v>
      </c>
      <c r="F25" s="194"/>
      <c r="G25" s="195"/>
      <c r="H25" s="46" t="s">
        <v>63</v>
      </c>
      <c r="I25" s="62" t="e">
        <f>'592'!I25+#REF!+#REF!+#REF!+'5'!I25+'6'!I25+'7'!I25+'8'!I25+'9'!I25+'10'!I25+'11'!I25+'12'!I25+'13'!I25+'14'!I25+'15'!I25+'16'!I25+'17'!I25+'18'!I25+'19'!I25+'20'!I25+'21'!I25+'22'!I25+'23'!I25+'24'!I25+'25'!I25+'26'!I25+'27'!I25+'28'!I25+'29'!I25+'30'!I25</f>
        <v>#REF!</v>
      </c>
      <c r="J25" s="70">
        <v>110</v>
      </c>
      <c r="K25" s="64" t="e">
        <f t="shared" si="0"/>
        <v>#REF!</v>
      </c>
    </row>
    <row r="26" spans="1:11" ht="112.5" customHeight="1">
      <c r="A26" s="14">
        <v>4.2</v>
      </c>
      <c r="B26" s="175" t="s">
        <v>100</v>
      </c>
      <c r="C26" s="176"/>
      <c r="D26" s="177"/>
      <c r="E26" s="178" t="s">
        <v>101</v>
      </c>
      <c r="F26" s="179"/>
      <c r="G26" s="180"/>
      <c r="H26" s="46" t="s">
        <v>63</v>
      </c>
      <c r="I26" s="62" t="e">
        <f>'592'!I26+#REF!+#REF!+#REF!+'5'!I26+'6'!I26+'7'!I26+'8'!I26+'9'!I26+'10'!I26+'11'!I26+'12'!I26+'13'!I26+'14'!I26+'15'!I26+'16'!I26+'17'!I26+'18'!I26+'19'!I26+'20'!I26+'21'!I26+'22'!I26+'23'!I26+'24'!I26+'25'!I26+'26'!I26+'27'!I26+'28'!I26+'29'!I26+'30'!I26</f>
        <v>#REF!</v>
      </c>
      <c r="J26" s="27">
        <v>90</v>
      </c>
      <c r="K26" s="25" t="e">
        <f t="shared" si="0"/>
        <v>#REF!</v>
      </c>
    </row>
    <row r="27" spans="1:11" ht="89.1" customHeight="1">
      <c r="A27" s="12">
        <v>4.3</v>
      </c>
      <c r="B27" s="175" t="s">
        <v>102</v>
      </c>
      <c r="C27" s="176"/>
      <c r="D27" s="177"/>
      <c r="E27" s="178" t="s">
        <v>103</v>
      </c>
      <c r="F27" s="179"/>
      <c r="G27" s="180"/>
      <c r="H27" s="46" t="s">
        <v>63</v>
      </c>
      <c r="I27" s="62" t="e">
        <f>'592'!I27+#REF!+#REF!+#REF!+'5'!I27+'6'!I27+'7'!I27+'8'!I27+'9'!I27+'10'!I27+'11'!I27+'12'!I27+'13'!I27+'14'!I27+'15'!I27+'16'!I27+'17'!I27+'18'!I27+'19'!I27+'20'!I27+'21'!I27+'22'!I27+'23'!I27+'24'!I27+'25'!I27+'26'!I27+'27'!I27+'28'!I27+'29'!I27+'30'!I27</f>
        <v>#REF!</v>
      </c>
      <c r="J27" s="27">
        <v>90</v>
      </c>
      <c r="K27" s="25" t="e">
        <f t="shared" si="0"/>
        <v>#REF!</v>
      </c>
    </row>
    <row r="28" spans="1:11" ht="97.5" customHeight="1">
      <c r="A28" s="14">
        <v>4.4000000000000004</v>
      </c>
      <c r="B28" s="175" t="s">
        <v>104</v>
      </c>
      <c r="C28" s="176"/>
      <c r="D28" s="177"/>
      <c r="E28" s="178" t="s">
        <v>105</v>
      </c>
      <c r="F28" s="179"/>
      <c r="G28" s="180"/>
      <c r="H28" s="49" t="s">
        <v>106</v>
      </c>
      <c r="I28" s="62" t="e">
        <f>'592'!I28+#REF!+#REF!+#REF!+'5'!I28+'6'!I28+'7'!I28+'8'!I28+'9'!I28+'10'!I28+'11'!I28+'12'!I28+'13'!I28+'14'!I28+'15'!I28+'16'!I28+'17'!I28+'18'!I28+'19'!I28+'20'!I28+'21'!I28+'22'!I28+'23'!I28+'24'!I28+'25'!I28+'26'!I28+'27'!I28+'28'!I28+'29'!I28+'30'!I28</f>
        <v>#REF!</v>
      </c>
      <c r="J28" s="27">
        <v>8</v>
      </c>
      <c r="K28" s="25" t="e">
        <f t="shared" si="0"/>
        <v>#REF!</v>
      </c>
    </row>
    <row r="29" spans="1:11" ht="137.25" customHeight="1" thickBot="1">
      <c r="A29" s="58">
        <v>4.5</v>
      </c>
      <c r="B29" s="200" t="s">
        <v>107</v>
      </c>
      <c r="C29" s="201"/>
      <c r="D29" s="202"/>
      <c r="E29" s="203" t="s">
        <v>108</v>
      </c>
      <c r="F29" s="204"/>
      <c r="G29" s="205"/>
      <c r="H29" s="49" t="s">
        <v>106</v>
      </c>
      <c r="I29" s="62" t="e">
        <f>'592'!I29+#REF!+#REF!+#REF!+'5'!I29+'6'!I29+'7'!I29+'8'!I29+'9'!I29+'10'!I29+'11'!I29+'12'!I29+'13'!I29+'14'!I29+'15'!I29+'16'!I29+'17'!I29+'18'!I29+'19'!I29+'20'!I29+'21'!I29+'22'!I29+'23'!I29+'24'!I29+'25'!I29+'26'!I29+'27'!I29+'28'!I29+'29'!I29+'30'!I29</f>
        <v>#REF!</v>
      </c>
      <c r="J29" s="59">
        <v>35</v>
      </c>
      <c r="K29" s="45" t="e">
        <f t="shared" si="0"/>
        <v>#REF!</v>
      </c>
    </row>
    <row r="30" spans="1:11" ht="33" hidden="1" customHeight="1" thickBot="1">
      <c r="A30" s="71">
        <v>5</v>
      </c>
      <c r="B30" s="189" t="s">
        <v>109</v>
      </c>
      <c r="C30" s="189"/>
      <c r="D30" s="189"/>
      <c r="E30" s="189" t="s">
        <v>110</v>
      </c>
      <c r="F30" s="189"/>
      <c r="G30" s="189"/>
      <c r="H30" s="86"/>
      <c r="I30" s="87"/>
      <c r="J30" s="87"/>
      <c r="K30" s="88"/>
    </row>
    <row r="31" spans="1:11" ht="167.25" hidden="1" customHeight="1">
      <c r="A31" s="12">
        <v>5.0999999999999996</v>
      </c>
      <c r="B31" s="206" t="s">
        <v>111</v>
      </c>
      <c r="C31" s="206"/>
      <c r="D31" s="206"/>
      <c r="E31" s="207" t="s">
        <v>112</v>
      </c>
      <c r="F31" s="207"/>
      <c r="G31" s="207"/>
      <c r="H31" s="46" t="s">
        <v>72</v>
      </c>
      <c r="I31" s="62" t="e">
        <f>'592'!I31+#REF!+#REF!+#REF!+'5'!I31+'6'!I31+'7'!I31+'8'!I31+'9'!I31+'10'!I31+'11'!I31+'12'!I31+'13'!I31+'14'!I31+'15'!I31+'16'!I31+'17'!I31+'18'!I31+'19'!I31+'20'!I31+'21'!I31+'22'!I31+'23'!I31+'24'!I31+'25'!I31+'26'!I31+'27'!I31+'28'!I31+'29'!I31+'30'!I31</f>
        <v>#REF!</v>
      </c>
      <c r="J31" s="70">
        <v>10</v>
      </c>
      <c r="K31" s="64" t="e">
        <f t="shared" si="0"/>
        <v>#REF!</v>
      </c>
    </row>
    <row r="32" spans="1:11" ht="135" hidden="1" customHeight="1" thickBot="1">
      <c r="A32" s="58">
        <v>5.2</v>
      </c>
      <c r="B32" s="181" t="s">
        <v>113</v>
      </c>
      <c r="C32" s="181"/>
      <c r="D32" s="181"/>
      <c r="E32" s="208" t="s">
        <v>114</v>
      </c>
      <c r="F32" s="208"/>
      <c r="G32" s="208"/>
      <c r="H32" s="49" t="s">
        <v>63</v>
      </c>
      <c r="I32" s="62" t="e">
        <f>'592'!I32+#REF!+#REF!+#REF!+'5'!I32+'6'!I32+'7'!I32+'8'!I32+'9'!I32+'10'!I32+'11'!I32+'12'!I32+'13'!I32+'14'!I32+'15'!I32+'16'!I32+'17'!I32+'18'!I32+'19'!I32+'20'!I32+'21'!I32+'22'!I32+'23'!I32+'24'!I32+'25'!I32+'26'!I32+'27'!I32+'28'!I32+'29'!I32+'30'!I32</f>
        <v>#REF!</v>
      </c>
      <c r="J32" s="59">
        <v>35</v>
      </c>
      <c r="K32" s="45" t="e">
        <f t="shared" si="0"/>
        <v>#REF!</v>
      </c>
    </row>
    <row r="33" spans="1:11" ht="33" customHeight="1" thickBot="1">
      <c r="A33" s="71">
        <v>6</v>
      </c>
      <c r="B33" s="209" t="s">
        <v>115</v>
      </c>
      <c r="C33" s="210"/>
      <c r="D33" s="211"/>
      <c r="E33" s="209" t="s">
        <v>116</v>
      </c>
      <c r="F33" s="210"/>
      <c r="G33" s="211"/>
      <c r="H33" s="86"/>
      <c r="I33" s="87"/>
      <c r="J33" s="87"/>
      <c r="K33" s="88"/>
    </row>
    <row r="34" spans="1:11" ht="112.5" hidden="1" customHeight="1">
      <c r="A34" s="12">
        <v>6.1</v>
      </c>
      <c r="B34" s="190" t="s">
        <v>117</v>
      </c>
      <c r="C34" s="191"/>
      <c r="D34" s="192"/>
      <c r="E34" s="193" t="s">
        <v>118</v>
      </c>
      <c r="F34" s="194"/>
      <c r="G34" s="195"/>
      <c r="H34" s="46" t="s">
        <v>85</v>
      </c>
      <c r="I34" s="62" t="e">
        <f>'592'!I34+#REF!+#REF!+#REF!+'5'!I34+'6'!I34+'7'!I34+'8'!I34+'9'!I34+'10'!I34+'11'!I34+'12'!I34+'13'!I34+'14'!I34+'15'!I34+'16'!I34+'17'!I34+'18'!I34+'19'!I34+'20'!I34+'21'!I34+'22'!I34+'23'!I34+'24'!I34+'25'!I34+'26'!I34+'27'!I34+'28'!I34+'29'!I34+'30'!I34</f>
        <v>#REF!</v>
      </c>
      <c r="J34" s="70">
        <v>200</v>
      </c>
      <c r="K34" s="64" t="e">
        <f t="shared" si="0"/>
        <v>#REF!</v>
      </c>
    </row>
    <row r="35" spans="1:11" ht="113.25" hidden="1" customHeight="1">
      <c r="A35" s="12">
        <v>6.2</v>
      </c>
      <c r="B35" s="175" t="s">
        <v>119</v>
      </c>
      <c r="C35" s="176"/>
      <c r="D35" s="177"/>
      <c r="E35" s="178" t="s">
        <v>120</v>
      </c>
      <c r="F35" s="179"/>
      <c r="G35" s="180"/>
      <c r="H35" s="48" t="s">
        <v>85</v>
      </c>
      <c r="I35" s="62" t="e">
        <f>'592'!I35+#REF!+#REF!+#REF!+'5'!I35+'6'!I35+'7'!I35+'8'!I35+'9'!I35+'10'!I35+'11'!I35+'12'!I35+'13'!I35+'14'!I35+'15'!I35+'16'!I35+'17'!I35+'18'!I35+'19'!I35+'20'!I35+'21'!I35+'22'!I35+'23'!I35+'24'!I35+'25'!I35+'26'!I35+'27'!I35+'28'!I35+'29'!I35+'30'!I35</f>
        <v>#REF!</v>
      </c>
      <c r="J35" s="27">
        <v>200</v>
      </c>
      <c r="K35" s="25" t="e">
        <f t="shared" si="0"/>
        <v>#REF!</v>
      </c>
    </row>
    <row r="36" spans="1:11" ht="113.25" hidden="1" customHeight="1">
      <c r="A36" s="12">
        <v>6.3</v>
      </c>
      <c r="B36" s="196" t="s">
        <v>121</v>
      </c>
      <c r="C36" s="196"/>
      <c r="D36" s="196"/>
      <c r="E36" s="197" t="s">
        <v>122</v>
      </c>
      <c r="F36" s="197"/>
      <c r="G36" s="197"/>
      <c r="H36" s="48" t="s">
        <v>85</v>
      </c>
      <c r="I36" s="62" t="e">
        <f>'592'!I36+#REF!+#REF!+#REF!+'5'!I36+'6'!I36+'7'!I36+'8'!I36+'9'!I36+'10'!I36+'11'!I36+'12'!I36+'13'!I36+'14'!I36+'15'!I36+'16'!I36+'17'!I36+'18'!I36+'19'!I36+'20'!I36+'21'!I36+'22'!I36+'23'!I36+'24'!I36+'25'!I36+'26'!I36+'27'!I36+'28'!I36+'29'!I36+'30'!I36</f>
        <v>#REF!</v>
      </c>
      <c r="J36" s="27">
        <v>250</v>
      </c>
      <c r="K36" s="25" t="e">
        <f t="shared" si="0"/>
        <v>#REF!</v>
      </c>
    </row>
    <row r="37" spans="1:11" ht="113.25" customHeight="1">
      <c r="A37" s="12">
        <v>6.4</v>
      </c>
      <c r="B37" s="196" t="s">
        <v>123</v>
      </c>
      <c r="C37" s="196"/>
      <c r="D37" s="196"/>
      <c r="E37" s="197" t="s">
        <v>124</v>
      </c>
      <c r="F37" s="197"/>
      <c r="G37" s="197"/>
      <c r="H37" s="48" t="s">
        <v>85</v>
      </c>
      <c r="I37" s="62" t="e">
        <f>'592'!I37+#REF!+#REF!+#REF!+'5'!I37+'6'!I37+'7'!I37+'8'!I37+'9'!I37+'10'!I37+'11'!I37+'12'!I37+'13'!I37+'14'!I37+'15'!I37+'16'!I37+'17'!I37+'18'!I37+'19'!I37+'20'!I37+'21'!I37+'22'!I37+'23'!I37+'24'!I37+'25'!I37+'26'!I37+'27'!I37+'28'!I37+'29'!I37+'30'!I37</f>
        <v>#REF!</v>
      </c>
      <c r="J37" s="27">
        <v>210</v>
      </c>
      <c r="K37" s="25" t="e">
        <f t="shared" si="0"/>
        <v>#REF!</v>
      </c>
    </row>
    <row r="38" spans="1:11" ht="113.25" customHeight="1">
      <c r="A38" s="12">
        <v>6.5</v>
      </c>
      <c r="B38" s="196" t="s">
        <v>125</v>
      </c>
      <c r="C38" s="196"/>
      <c r="D38" s="196"/>
      <c r="E38" s="197" t="s">
        <v>126</v>
      </c>
      <c r="F38" s="197"/>
      <c r="G38" s="197"/>
      <c r="H38" s="48" t="s">
        <v>72</v>
      </c>
      <c r="I38" s="62" t="e">
        <f>'592'!I38+#REF!+#REF!+#REF!+'5'!I38+'6'!I38+'7'!I38+'8'!I38+'9'!I38+'10'!I38+'11'!I38+'12'!I38+'13'!I38+'14'!I38+'15'!I38+'16'!I38+'17'!I38+'18'!I38+'19'!I38+'20'!I38+'21'!I38+'22'!I38+'23'!I38+'24'!I38+'25'!I38+'26'!I38+'27'!I38+'28'!I38+'29'!I38+'30'!I38</f>
        <v>#REF!</v>
      </c>
      <c r="J38" s="27">
        <v>15</v>
      </c>
      <c r="K38" s="25" t="e">
        <f t="shared" si="0"/>
        <v>#REF!</v>
      </c>
    </row>
    <row r="39" spans="1:11" ht="87.75" customHeight="1">
      <c r="A39" s="12">
        <v>6.6</v>
      </c>
      <c r="B39" s="196" t="s">
        <v>127</v>
      </c>
      <c r="C39" s="196"/>
      <c r="D39" s="196"/>
      <c r="E39" s="197" t="s">
        <v>128</v>
      </c>
      <c r="F39" s="197"/>
      <c r="G39" s="197"/>
      <c r="H39" s="48" t="s">
        <v>85</v>
      </c>
      <c r="I39" s="62" t="e">
        <f>'592'!I39+#REF!+#REF!+#REF!+'5'!I39+'6'!I39+'7'!I39+'8'!I39+'9'!I39+'10'!I39+'11'!I39+'12'!I39+'13'!I39+'14'!I39+'15'!I39+'16'!I39+'17'!I39+'18'!I39+'19'!I39+'20'!I39+'21'!I39+'22'!I39+'23'!I39+'24'!I39+'25'!I39+'26'!I39+'27'!I39+'28'!I39+'29'!I39+'30'!I39</f>
        <v>#REF!</v>
      </c>
      <c r="J39" s="27">
        <v>30</v>
      </c>
      <c r="K39" s="25" t="e">
        <f t="shared" si="0"/>
        <v>#REF!</v>
      </c>
    </row>
    <row r="40" spans="1:11" ht="113.25" hidden="1" customHeight="1">
      <c r="A40" s="12">
        <v>6.7</v>
      </c>
      <c r="B40" s="196" t="s">
        <v>129</v>
      </c>
      <c r="C40" s="196"/>
      <c r="D40" s="196"/>
      <c r="E40" s="197" t="s">
        <v>130</v>
      </c>
      <c r="F40" s="197"/>
      <c r="G40" s="197"/>
      <c r="H40" s="48" t="s">
        <v>72</v>
      </c>
      <c r="I40" s="62" t="e">
        <f>'592'!I40+#REF!+#REF!+#REF!+'5'!I40+'6'!I40+'7'!I40+'8'!I40+'9'!I40+'10'!I40+'11'!I40+'12'!I40+'13'!I40+'14'!I40+'15'!I40+'16'!I40+'17'!I40+'18'!I40+'19'!I40+'20'!I40+'21'!I40+'22'!I40+'23'!I40+'24'!I40+'25'!I40+'26'!I40+'27'!I40+'28'!I40+'29'!I40+'30'!I40</f>
        <v>#REF!</v>
      </c>
      <c r="J40" s="27">
        <v>20</v>
      </c>
      <c r="K40" s="25" t="e">
        <f t="shared" si="0"/>
        <v>#REF!</v>
      </c>
    </row>
    <row r="41" spans="1:11" ht="137.1" hidden="1" customHeight="1">
      <c r="A41" s="12">
        <v>6.8</v>
      </c>
      <c r="B41" s="196" t="s">
        <v>131</v>
      </c>
      <c r="C41" s="196"/>
      <c r="D41" s="196"/>
      <c r="E41" s="197" t="s">
        <v>132</v>
      </c>
      <c r="F41" s="197"/>
      <c r="G41" s="197"/>
      <c r="H41" s="48" t="s">
        <v>85</v>
      </c>
      <c r="I41" s="62" t="e">
        <f>'592'!I41+#REF!+#REF!+#REF!+'5'!I41+'6'!I41+'7'!I41+'8'!I41+'9'!I41+'10'!I41+'11'!I41+'12'!I41+'13'!I41+'14'!I41+'15'!I41+'16'!I41+'17'!I41+'18'!I41+'19'!I41+'20'!I41+'21'!I41+'22'!I41+'23'!I41+'24'!I41+'25'!I41+'26'!I41+'27'!I41+'28'!I41+'29'!I41+'30'!I41</f>
        <v>#REF!</v>
      </c>
      <c r="J41" s="27">
        <v>175</v>
      </c>
      <c r="K41" s="25" t="e">
        <f t="shared" si="0"/>
        <v>#REF!</v>
      </c>
    </row>
    <row r="42" spans="1:11" ht="72" hidden="1" customHeight="1">
      <c r="A42" s="12">
        <v>6.9</v>
      </c>
      <c r="B42" s="196" t="s">
        <v>133</v>
      </c>
      <c r="C42" s="196"/>
      <c r="D42" s="196"/>
      <c r="E42" s="197" t="s">
        <v>134</v>
      </c>
      <c r="F42" s="197"/>
      <c r="G42" s="197"/>
      <c r="H42" s="48" t="s">
        <v>85</v>
      </c>
      <c r="I42" s="62" t="e">
        <f>'592'!I42+#REF!+#REF!+#REF!+'5'!I42+'6'!I42+'7'!I42+'8'!I42+'9'!I42+'10'!I42+'11'!I42+'12'!I42+'13'!I42+'14'!I42+'15'!I42+'16'!I42+'17'!I42+'18'!I42+'19'!I42+'20'!I42+'21'!I42+'22'!I42+'23'!I42+'24'!I42+'25'!I42+'26'!I42+'27'!I42+'28'!I42+'29'!I42+'30'!I42</f>
        <v>#REF!</v>
      </c>
      <c r="J42" s="27">
        <v>35</v>
      </c>
      <c r="K42" s="25" t="e">
        <f t="shared" si="0"/>
        <v>#REF!</v>
      </c>
    </row>
    <row r="43" spans="1:11" ht="75" customHeight="1">
      <c r="A43" s="40">
        <v>6.1</v>
      </c>
      <c r="B43" s="196" t="s">
        <v>135</v>
      </c>
      <c r="C43" s="196"/>
      <c r="D43" s="196"/>
      <c r="E43" s="197" t="s">
        <v>136</v>
      </c>
      <c r="F43" s="197"/>
      <c r="G43" s="197"/>
      <c r="H43" s="48" t="s">
        <v>85</v>
      </c>
      <c r="I43" s="62" t="e">
        <f>'592'!I43+#REF!+#REF!+#REF!+'5'!I43+'6'!I43+'7'!I43+'8'!I43+'9'!I43+'10'!I43+'11'!I43+'12'!I43+'13'!I43+'14'!I43+'15'!I43+'16'!I43+'17'!I43+'18'!I43+'19'!I43+'20'!I43+'21'!I43+'22'!I43+'23'!I43+'24'!I43+'25'!I43+'26'!I43+'27'!I43+'28'!I43+'29'!I43+'30'!I43</f>
        <v>#REF!</v>
      </c>
      <c r="J43" s="27">
        <v>20</v>
      </c>
      <c r="K43" s="25" t="e">
        <f t="shared" si="0"/>
        <v>#REF!</v>
      </c>
    </row>
    <row r="44" spans="1:11" ht="57.75" hidden="1" customHeight="1">
      <c r="A44" s="40">
        <v>6.11</v>
      </c>
      <c r="B44" s="196" t="s">
        <v>137</v>
      </c>
      <c r="C44" s="196"/>
      <c r="D44" s="196"/>
      <c r="E44" s="197" t="s">
        <v>138</v>
      </c>
      <c r="F44" s="197"/>
      <c r="G44" s="197"/>
      <c r="H44" s="48" t="s">
        <v>85</v>
      </c>
      <c r="I44" s="62" t="e">
        <f>'592'!I44+#REF!+#REF!+#REF!+'5'!I44+'6'!I44+'7'!I44+'8'!I44+'9'!I44+'10'!I44+'11'!I44+'12'!I44+'13'!I44+'14'!I44+'15'!I44+'16'!I44+'17'!I44+'18'!I44+'19'!I44+'20'!I44+'21'!I44+'22'!I44+'23'!I44+'24'!I44+'25'!I44+'26'!I44+'27'!I44+'28'!I44+'29'!I44+'30'!I44</f>
        <v>#REF!</v>
      </c>
      <c r="J44" s="27">
        <v>120</v>
      </c>
      <c r="K44" s="25" t="e">
        <f t="shared" si="0"/>
        <v>#REF!</v>
      </c>
    </row>
    <row r="45" spans="1:11" ht="111" hidden="1" customHeight="1">
      <c r="A45" s="40">
        <v>6.12</v>
      </c>
      <c r="B45" s="196" t="s">
        <v>139</v>
      </c>
      <c r="C45" s="196"/>
      <c r="D45" s="196"/>
      <c r="E45" s="197" t="s">
        <v>140</v>
      </c>
      <c r="F45" s="197"/>
      <c r="G45" s="197"/>
      <c r="H45" s="48" t="s">
        <v>85</v>
      </c>
      <c r="I45" s="62" t="e">
        <f>'592'!I45+#REF!+#REF!+#REF!+'5'!I45+'6'!I45+'7'!I45+'8'!I45+'9'!I45+'10'!I45+'11'!I45+'12'!I45+'13'!I45+'14'!I45+'15'!I45+'16'!I45+'17'!I45+'18'!I45+'19'!I45+'20'!I45+'21'!I45+'22'!I45+'23'!I45+'24'!I45+'25'!I45+'26'!I45+'27'!I45+'28'!I45+'29'!I45+'30'!I45</f>
        <v>#REF!</v>
      </c>
      <c r="J45" s="27">
        <v>90</v>
      </c>
      <c r="K45" s="25" t="e">
        <f t="shared" si="0"/>
        <v>#REF!</v>
      </c>
    </row>
    <row r="46" spans="1:11" ht="106.35" hidden="1" customHeight="1">
      <c r="A46" s="40">
        <v>6.13</v>
      </c>
      <c r="B46" s="196" t="s">
        <v>141</v>
      </c>
      <c r="C46" s="196"/>
      <c r="D46" s="196"/>
      <c r="E46" s="197" t="s">
        <v>142</v>
      </c>
      <c r="F46" s="197"/>
      <c r="G46" s="197"/>
      <c r="H46" s="48" t="s">
        <v>85</v>
      </c>
      <c r="I46" s="62" t="e">
        <f>'592'!I46+#REF!+#REF!+#REF!+'5'!I46+'6'!I46+'7'!I46+'8'!I46+'9'!I46+'10'!I46+'11'!I46+'12'!I46+'13'!I46+'14'!I46+'15'!I46+'16'!I46+'17'!I46+'18'!I46+'19'!I46+'20'!I46+'21'!I46+'22'!I46+'23'!I46+'24'!I46+'25'!I46+'26'!I46+'27'!I46+'28'!I46+'29'!I46+'30'!I46</f>
        <v>#REF!</v>
      </c>
      <c r="J46" s="27">
        <v>90</v>
      </c>
      <c r="K46" s="25" t="e">
        <f t="shared" si="0"/>
        <v>#REF!</v>
      </c>
    </row>
    <row r="47" spans="1:11" ht="97.35" hidden="1" customHeight="1">
      <c r="A47" s="40">
        <v>6.14</v>
      </c>
      <c r="B47" s="196" t="s">
        <v>143</v>
      </c>
      <c r="C47" s="196"/>
      <c r="D47" s="196"/>
      <c r="E47" s="212" t="s">
        <v>144</v>
      </c>
      <c r="F47" s="212"/>
      <c r="G47" s="212"/>
      <c r="H47" s="48" t="s">
        <v>85</v>
      </c>
      <c r="I47" s="62" t="e">
        <f>'592'!I47+#REF!+#REF!+#REF!+'5'!I47+'6'!I47+'7'!I47+'8'!I47+'9'!I47+'10'!I47+'11'!I47+'12'!I47+'13'!I47+'14'!I47+'15'!I47+'16'!I47+'17'!I47+'18'!I47+'19'!I47+'20'!I47+'21'!I47+'22'!I47+'23'!I47+'24'!I47+'25'!I47+'26'!I47+'27'!I47+'28'!I47+'29'!I47+'30'!I47</f>
        <v>#REF!</v>
      </c>
      <c r="J47" s="27">
        <v>220</v>
      </c>
      <c r="K47" s="25" t="e">
        <f t="shared" si="0"/>
        <v>#REF!</v>
      </c>
    </row>
    <row r="48" spans="1:11" ht="113.45" customHeight="1" thickBot="1">
      <c r="A48" s="40">
        <v>6.15</v>
      </c>
      <c r="B48" s="196" t="s">
        <v>145</v>
      </c>
      <c r="C48" s="196"/>
      <c r="D48" s="196"/>
      <c r="E48" s="197" t="s">
        <v>146</v>
      </c>
      <c r="F48" s="197"/>
      <c r="G48" s="197"/>
      <c r="H48" s="48" t="s">
        <v>85</v>
      </c>
      <c r="I48" s="62" t="e">
        <f>'592'!I48+#REF!+#REF!+#REF!+'5'!I48+'6'!I48+'7'!I48+'8'!I48+'9'!I48+'10'!I48+'11'!I48+'12'!I48+'13'!I48+'14'!I48+'15'!I48+'16'!I48+'17'!I48+'18'!I48+'19'!I48+'20'!I48+'21'!I48+'22'!I48+'23'!I48+'24'!I48+'25'!I48+'26'!I48+'27'!I48+'28'!I48+'29'!I48+'30'!I48</f>
        <v>#REF!</v>
      </c>
      <c r="J48" s="27">
        <v>120</v>
      </c>
      <c r="K48" s="25" t="e">
        <f t="shared" si="0"/>
        <v>#REF!</v>
      </c>
    </row>
    <row r="49" spans="1:11" ht="97.5" hidden="1" customHeight="1">
      <c r="A49" s="40">
        <v>6.16</v>
      </c>
      <c r="B49" s="196" t="s">
        <v>147</v>
      </c>
      <c r="C49" s="196"/>
      <c r="D49" s="196"/>
      <c r="E49" s="212" t="s">
        <v>148</v>
      </c>
      <c r="F49" s="212"/>
      <c r="G49" s="212"/>
      <c r="H49" s="48" t="s">
        <v>85</v>
      </c>
      <c r="I49" s="62" t="e">
        <f>'592'!I49+#REF!+#REF!+#REF!+'5'!I49+'6'!I49+'7'!I49+'8'!I49+'9'!I49+'10'!I49+'11'!I49+'12'!I49+'13'!I49+'14'!I49+'15'!I49+'16'!I49+'17'!I49+'18'!I49+'19'!I49+'20'!I49+'21'!I49+'22'!I49+'23'!I49+'24'!I49+'25'!I49+'26'!I49+'27'!I49+'28'!I49+'29'!I49+'30'!I49</f>
        <v>#REF!</v>
      </c>
      <c r="J49" s="27">
        <v>175</v>
      </c>
      <c r="K49" s="25" t="e">
        <f t="shared" si="0"/>
        <v>#REF!</v>
      </c>
    </row>
    <row r="50" spans="1:11" ht="110.1" hidden="1" customHeight="1">
      <c r="A50" s="40">
        <v>6.17</v>
      </c>
      <c r="B50" s="196" t="s">
        <v>149</v>
      </c>
      <c r="C50" s="196"/>
      <c r="D50" s="196"/>
      <c r="E50" s="197" t="s">
        <v>150</v>
      </c>
      <c r="F50" s="197"/>
      <c r="G50" s="197"/>
      <c r="H50" s="48" t="s">
        <v>85</v>
      </c>
      <c r="I50" s="62" t="e">
        <f>'592'!I50+#REF!+#REF!+#REF!+'5'!I50+'6'!I50+'7'!I50+'8'!I50+'9'!I50+'10'!I50+'11'!I50+'12'!I50+'13'!I50+'14'!I50+'15'!I50+'16'!I50+'17'!I50+'18'!I50+'19'!I50+'20'!I50+'21'!I50+'22'!I50+'23'!I50+'24'!I50+'25'!I50+'26'!I50+'27'!I50+'28'!I50+'29'!I50+'30'!I50</f>
        <v>#REF!</v>
      </c>
      <c r="J50" s="27">
        <v>185</v>
      </c>
      <c r="K50" s="25" t="e">
        <f t="shared" si="0"/>
        <v>#REF!</v>
      </c>
    </row>
    <row r="51" spans="1:11" ht="138.6" hidden="1" customHeight="1" thickBot="1">
      <c r="A51" s="69">
        <v>6.1800000000000104</v>
      </c>
      <c r="B51" s="181" t="s">
        <v>151</v>
      </c>
      <c r="C51" s="181"/>
      <c r="D51" s="181"/>
      <c r="E51" s="182" t="s">
        <v>152</v>
      </c>
      <c r="F51" s="182"/>
      <c r="G51" s="182"/>
      <c r="H51" s="49" t="s">
        <v>153</v>
      </c>
      <c r="I51" s="62" t="e">
        <f>'592'!I51+#REF!+#REF!+#REF!+'5'!I51+'6'!I51+'7'!I51+'8'!I51+'9'!I51+'10'!I51+'11'!I51+'12'!I51+'13'!I51+'14'!I51+'15'!I51+'16'!I51+'17'!I51+'18'!I51+'19'!I51+'20'!I51+'21'!I51+'22'!I51+'23'!I51+'24'!I51+'25'!I51+'26'!I51+'27'!I51+'28'!I51+'29'!I51+'30'!I51</f>
        <v>#REF!</v>
      </c>
      <c r="J51" s="59">
        <v>120</v>
      </c>
      <c r="K51" s="45" t="e">
        <f t="shared" si="0"/>
        <v>#REF!</v>
      </c>
    </row>
    <row r="52" spans="1:11" ht="31.5" hidden="1" customHeight="1" thickBot="1">
      <c r="A52" s="71">
        <v>7</v>
      </c>
      <c r="B52" s="213" t="s">
        <v>154</v>
      </c>
      <c r="C52" s="214"/>
      <c r="D52" s="215"/>
      <c r="E52" s="216" t="s">
        <v>155</v>
      </c>
      <c r="F52" s="216"/>
      <c r="G52" s="216"/>
      <c r="H52" s="66"/>
      <c r="I52" s="67"/>
      <c r="J52" s="67"/>
      <c r="K52" s="68"/>
    </row>
    <row r="53" spans="1:11" ht="113.25" hidden="1" customHeight="1">
      <c r="A53" s="12">
        <v>7.1</v>
      </c>
      <c r="B53" s="206" t="s">
        <v>156</v>
      </c>
      <c r="C53" s="206"/>
      <c r="D53" s="206"/>
      <c r="E53" s="207" t="s">
        <v>157</v>
      </c>
      <c r="F53" s="207"/>
      <c r="G53" s="207"/>
      <c r="H53" s="46"/>
      <c r="I53" s="62" t="e">
        <f>'592'!I53+#REF!+#REF!+#REF!+'5'!I53+'6'!I53+'7'!I53+'8'!I53+'9'!I53+'10'!I53+'11'!I53+'12'!I53+'13'!I53+'14'!I53+'15'!I53+'16'!I53+'17'!I53+'18'!I53+'19'!I53+'20'!I53+'21'!I53+'22'!I53+'23'!I53+'24'!I53+'25'!I53+'26'!I53+'27'!I53+'28'!I53+'29'!I53+'30'!I53</f>
        <v>#REF!</v>
      </c>
      <c r="J53" s="70">
        <v>25</v>
      </c>
      <c r="K53" s="64" t="e">
        <f t="shared" si="0"/>
        <v>#REF!</v>
      </c>
    </row>
    <row r="54" spans="1:11" ht="113.25" hidden="1" customHeight="1" thickBot="1">
      <c r="A54" s="58">
        <v>7.2</v>
      </c>
      <c r="B54" s="181" t="s">
        <v>158</v>
      </c>
      <c r="C54" s="181"/>
      <c r="D54" s="181"/>
      <c r="E54" s="217" t="s">
        <v>159</v>
      </c>
      <c r="F54" s="217"/>
      <c r="G54" s="217"/>
      <c r="H54" s="49"/>
      <c r="I54" s="62" t="e">
        <f>'592'!I54+#REF!+#REF!+#REF!+'5'!I54+'6'!I54+'7'!I54+'8'!I54+'9'!I54+'10'!I54+'11'!I54+'12'!I54+'13'!I54+'14'!I54+'15'!I54+'16'!I54+'17'!I54+'18'!I54+'19'!I54+'20'!I54+'21'!I54+'22'!I54+'23'!I54+'24'!I54+'25'!I54+'26'!I54+'27'!I54+'28'!I54+'29'!I54+'30'!I54</f>
        <v>#REF!</v>
      </c>
      <c r="J54" s="59">
        <v>25</v>
      </c>
      <c r="K54" s="45" t="e">
        <f t="shared" si="0"/>
        <v>#REF!</v>
      </c>
    </row>
    <row r="55" spans="1:11" ht="31.5" customHeight="1" thickBot="1">
      <c r="A55" s="65">
        <v>8</v>
      </c>
      <c r="B55" s="226" t="s">
        <v>160</v>
      </c>
      <c r="C55" s="227"/>
      <c r="D55" s="228"/>
      <c r="E55" s="229" t="s">
        <v>161</v>
      </c>
      <c r="F55" s="229"/>
      <c r="G55" s="229"/>
      <c r="H55" s="86"/>
      <c r="I55" s="87"/>
      <c r="J55" s="87"/>
      <c r="K55" s="88"/>
    </row>
    <row r="56" spans="1:11" ht="127.5" customHeight="1" thickBot="1">
      <c r="A56" s="60">
        <v>8.1</v>
      </c>
      <c r="B56" s="230" t="s">
        <v>162</v>
      </c>
      <c r="C56" s="231"/>
      <c r="D56" s="232"/>
      <c r="E56" s="233" t="s">
        <v>163</v>
      </c>
      <c r="F56" s="234"/>
      <c r="G56" s="235"/>
      <c r="H56" s="61" t="s">
        <v>85</v>
      </c>
      <c r="I56" s="62" t="e">
        <f>'592'!I56+#REF!+#REF!+#REF!+'5'!I56+'6'!I56+'7'!I56+'8'!I56+'9'!I56+'10'!I56+'11'!I56+'12'!I56+'13'!I56+'14'!I56+'15'!I56+'16'!I56+'17'!I56+'18'!I56+'19'!I56+'20'!I56+'21'!I56+'22'!I56+'23'!I56+'24'!I56+'25'!I56+'26'!I56+'27'!I56+'28'!I56+'29'!I56+'30'!I56</f>
        <v>#REF!</v>
      </c>
      <c r="J56" s="63">
        <v>50</v>
      </c>
      <c r="K56" s="64" t="e">
        <f t="shared" si="0"/>
        <v>#REF!</v>
      </c>
    </row>
    <row r="57" spans="1:11" ht="124.5" customHeight="1" thickBot="1">
      <c r="A57" s="14">
        <v>8.1999999999999993</v>
      </c>
      <c r="B57" s="220" t="s">
        <v>164</v>
      </c>
      <c r="C57" s="220"/>
      <c r="D57" s="220"/>
      <c r="E57" s="221" t="s">
        <v>165</v>
      </c>
      <c r="F57" s="221"/>
      <c r="G57" s="221"/>
      <c r="H57" s="48" t="s">
        <v>85</v>
      </c>
      <c r="I57" s="62" t="e">
        <f>'592'!I57+#REF!+#REF!+#REF!+'5'!I57+'6'!I57+'7'!I57+'8'!I57+'9'!I57+'10'!I57+'11'!I57+'12'!I57+'13'!I57+'14'!I57+'15'!I57+'16'!I57+'17'!I57+'18'!I57+'19'!I57+'20'!I57+'21'!I57+'22'!I57+'23'!I57+'24'!I57+'25'!I57+'26'!I57+'27'!I57+'28'!I57+'29'!I57+'30'!I57</f>
        <v>#REF!</v>
      </c>
      <c r="J57" s="44">
        <v>10</v>
      </c>
      <c r="K57" s="25" t="e">
        <f t="shared" si="0"/>
        <v>#REF!</v>
      </c>
    </row>
    <row r="58" spans="1:11" ht="120" customHeight="1">
      <c r="A58" s="42">
        <v>8.3000000000000007</v>
      </c>
      <c r="B58" s="224" t="s">
        <v>164</v>
      </c>
      <c r="C58" s="224"/>
      <c r="D58" s="224"/>
      <c r="E58" s="225" t="s">
        <v>166</v>
      </c>
      <c r="F58" s="225"/>
      <c r="G58" s="225"/>
      <c r="H58" s="49" t="s">
        <v>85</v>
      </c>
      <c r="I58" s="62" t="e">
        <f>'592'!I58+#REF!+#REF!+#REF!+'5'!I58+'6'!I58+'7'!I58+'8'!I58+'9'!I58+'10'!I58+'11'!I58+'12'!I58+'13'!I58+'14'!I58+'15'!I58+'16'!I58+'17'!I58+'18'!I58+'19'!I58+'20'!I58+'21'!I58+'22'!I58+'23'!I58+'24'!I58+'25'!I58+'26'!I58+'27'!I58+'28'!I58+'29'!I58+'30'!I58</f>
        <v>#REF!</v>
      </c>
      <c r="J58" s="44">
        <v>10</v>
      </c>
      <c r="K58" s="25" t="e">
        <f t="shared" si="0"/>
        <v>#REF!</v>
      </c>
    </row>
    <row r="59" spans="1:11" ht="150" customHeight="1" thickBot="1">
      <c r="A59" s="14">
        <v>8.4</v>
      </c>
      <c r="B59" s="220" t="s">
        <v>167</v>
      </c>
      <c r="C59" s="220"/>
      <c r="D59" s="220"/>
      <c r="E59" s="221" t="s">
        <v>168</v>
      </c>
      <c r="F59" s="221"/>
      <c r="G59" s="221"/>
      <c r="H59" s="48" t="s">
        <v>85</v>
      </c>
      <c r="I59" s="62" t="e">
        <f>'592'!I59+#REF!+#REF!+#REF!+'5'!I59+'6'!I59+'7'!I59+'8'!I59+'9'!I59+'10'!I59+'11'!I59+'12'!I59+'13'!I59+'14'!I59+'15'!I59+'16'!I59+'17'!I59+'18'!I59+'19'!I59+'20'!I59+'21'!I59+'22'!I59+'23'!I59+'24'!I59+'25'!I59+'26'!I59+'27'!I59+'28'!I59+'29'!I59+'30'!I59</f>
        <v>#REF!</v>
      </c>
      <c r="J59" s="27">
        <v>30</v>
      </c>
      <c r="K59" s="25" t="e">
        <f t="shared" si="0"/>
        <v>#REF!</v>
      </c>
    </row>
    <row r="60" spans="1:11" ht="148.5" hidden="1" customHeight="1">
      <c r="A60" s="42">
        <v>8.5</v>
      </c>
      <c r="B60" s="220" t="s">
        <v>169</v>
      </c>
      <c r="C60" s="220"/>
      <c r="D60" s="220"/>
      <c r="E60" s="221" t="s">
        <v>170</v>
      </c>
      <c r="F60" s="221"/>
      <c r="G60" s="221"/>
      <c r="H60" s="48" t="s">
        <v>85</v>
      </c>
      <c r="I60" s="62" t="e">
        <f>'592'!I60+#REF!+#REF!+#REF!+'5'!I60+'6'!I60+'7'!I60+'8'!I60+'9'!I60+'10'!I60+'11'!I60+'12'!I60+'13'!I60+'14'!I60+'15'!I60+'16'!I60+'17'!I60+'18'!I60+'19'!I60+'20'!I60+'21'!I60+'22'!I60+'23'!I60+'24'!I60+'25'!I60+'26'!I60+'27'!I60+'28'!I60+'29'!I60+'30'!I60</f>
        <v>#REF!</v>
      </c>
      <c r="J60" s="27">
        <v>45</v>
      </c>
      <c r="K60" s="25" t="e">
        <f t="shared" si="0"/>
        <v>#REF!</v>
      </c>
    </row>
    <row r="61" spans="1:11" ht="172.5" hidden="1" customHeight="1" thickBot="1">
      <c r="A61" s="14">
        <v>8.6</v>
      </c>
      <c r="B61" s="220" t="s">
        <v>171</v>
      </c>
      <c r="C61" s="220"/>
      <c r="D61" s="220"/>
      <c r="E61" s="221" t="s">
        <v>172</v>
      </c>
      <c r="F61" s="221"/>
      <c r="G61" s="221"/>
      <c r="H61" s="48" t="s">
        <v>85</v>
      </c>
      <c r="I61" s="62" t="e">
        <f>'592'!I61+#REF!+#REF!+#REF!+'5'!I61+'6'!I61+'7'!I61+'8'!I61+'9'!I61+'10'!I61+'11'!I61+'12'!I61+'13'!I61+'14'!I61+'15'!I61+'16'!I61+'17'!I61+'18'!I61+'19'!I61+'20'!I61+'21'!I61+'22'!I61+'23'!I61+'24'!I61+'25'!I61+'26'!I61+'27'!I61+'28'!I61+'29'!I61+'30'!I61</f>
        <v>#REF!</v>
      </c>
      <c r="J61" s="27">
        <v>60</v>
      </c>
      <c r="K61" s="25" t="e">
        <f t="shared" si="0"/>
        <v>#REF!</v>
      </c>
    </row>
    <row r="62" spans="1:11" ht="150" customHeight="1" thickBot="1">
      <c r="A62" s="42">
        <v>8.6999999999999993</v>
      </c>
      <c r="B62" s="220" t="s">
        <v>173</v>
      </c>
      <c r="C62" s="220"/>
      <c r="D62" s="220"/>
      <c r="E62" s="221" t="s">
        <v>174</v>
      </c>
      <c r="F62" s="221"/>
      <c r="G62" s="221"/>
      <c r="H62" s="48" t="s">
        <v>85</v>
      </c>
      <c r="I62" s="62" t="e">
        <f>'592'!I62+#REF!+#REF!+#REF!+'5'!I62+'6'!I62+'7'!I62+'8'!I62+'9'!I62+'10'!I62+'11'!I62+'12'!I62+'13'!I62+'14'!I62+'15'!I62+'16'!I62+'17'!I62+'18'!I62+'19'!I62+'20'!I62+'21'!I62+'22'!I62+'23'!I62+'24'!I62+'25'!I62+'26'!I62+'27'!I62+'28'!I62+'29'!I62+'30'!I62</f>
        <v>#REF!</v>
      </c>
      <c r="J62" s="27">
        <v>50</v>
      </c>
      <c r="K62" s="25" t="e">
        <f t="shared" si="0"/>
        <v>#REF!</v>
      </c>
    </row>
    <row r="63" spans="1:11" ht="195.75" hidden="1" customHeight="1" thickBot="1">
      <c r="A63" s="14">
        <v>8.8000000000000007</v>
      </c>
      <c r="B63" s="220" t="s">
        <v>175</v>
      </c>
      <c r="C63" s="220"/>
      <c r="D63" s="220"/>
      <c r="E63" s="221" t="s">
        <v>176</v>
      </c>
      <c r="F63" s="221"/>
      <c r="G63" s="221"/>
      <c r="H63" s="48" t="s">
        <v>85</v>
      </c>
      <c r="I63" s="62" t="e">
        <f>'592'!I63+#REF!+#REF!+#REF!+'5'!I63+'6'!I63+'7'!I63+'8'!I63+'9'!I63+'10'!I63+'11'!I63+'12'!I63+'13'!I63+'14'!I63+'15'!I63+'16'!I63+'17'!I63+'18'!I63+'19'!I63+'20'!I63+'21'!I63+'22'!I63+'23'!I63+'24'!I63+'25'!I63+'26'!I63+'27'!I63+'28'!I63+'29'!I63+'30'!I63</f>
        <v>#REF!</v>
      </c>
      <c r="J63" s="27">
        <v>75</v>
      </c>
      <c r="K63" s="25" t="e">
        <f t="shared" si="0"/>
        <v>#REF!</v>
      </c>
    </row>
    <row r="64" spans="1:11" ht="150" customHeight="1">
      <c r="A64" s="42">
        <v>8.9</v>
      </c>
      <c r="B64" s="220" t="s">
        <v>177</v>
      </c>
      <c r="C64" s="220"/>
      <c r="D64" s="220"/>
      <c r="E64" s="221" t="s">
        <v>178</v>
      </c>
      <c r="F64" s="221"/>
      <c r="G64" s="221"/>
      <c r="H64" s="48" t="s">
        <v>72</v>
      </c>
      <c r="I64" s="62" t="e">
        <f>'592'!I64+#REF!+#REF!+#REF!+'5'!I64+'6'!I64+'7'!I64+'8'!I64+'9'!I64+'10'!I64+'11'!I64+'12'!I64+'13'!I64+'14'!I64+'15'!I64+'16'!I64+'17'!I64+'18'!I64+'19'!I64+'20'!I64+'21'!I64+'22'!I64+'23'!I64+'24'!I64+'25'!I64+'26'!I64+'27'!I64+'28'!I64+'29'!I64+'30'!I64</f>
        <v>#REF!</v>
      </c>
      <c r="J64" s="27">
        <v>5</v>
      </c>
      <c r="K64" s="25" t="e">
        <f t="shared" si="0"/>
        <v>#REF!</v>
      </c>
    </row>
    <row r="65" spans="1:11" ht="129" customHeight="1">
      <c r="A65" s="40">
        <v>8.1</v>
      </c>
      <c r="B65" s="220" t="s">
        <v>179</v>
      </c>
      <c r="C65" s="220"/>
      <c r="D65" s="220"/>
      <c r="E65" s="221" t="s">
        <v>180</v>
      </c>
      <c r="F65" s="221"/>
      <c r="G65" s="221"/>
      <c r="H65" s="48" t="s">
        <v>72</v>
      </c>
      <c r="I65" s="62" t="e">
        <f>'592'!I65+#REF!+#REF!+#REF!+'5'!I65+'6'!I65+'7'!I65+'8'!I65+'9'!I65+'10'!I65+'11'!I65+'12'!I65+'13'!I65+'14'!I65+'15'!I65+'16'!I65+'17'!I65+'18'!I65+'19'!I65+'20'!I65+'21'!I65+'22'!I65+'23'!I65+'24'!I65+'25'!I65+'26'!I65+'27'!I65+'28'!I65+'29'!I65+'30'!I65</f>
        <v>#REF!</v>
      </c>
      <c r="J65" s="27">
        <v>4</v>
      </c>
      <c r="K65" s="25" t="e">
        <f t="shared" si="0"/>
        <v>#REF!</v>
      </c>
    </row>
    <row r="66" spans="1:11" ht="121.5" customHeight="1">
      <c r="A66" s="40">
        <v>8.11</v>
      </c>
      <c r="B66" s="220" t="s">
        <v>181</v>
      </c>
      <c r="C66" s="220"/>
      <c r="D66" s="220"/>
      <c r="E66" s="221" t="s">
        <v>182</v>
      </c>
      <c r="F66" s="221"/>
      <c r="G66" s="221"/>
      <c r="H66" s="48" t="s">
        <v>72</v>
      </c>
      <c r="I66" s="62" t="e">
        <f>'592'!I66+#REF!+#REF!+#REF!+'5'!I66+'6'!I66+'7'!I66+'8'!I66+'9'!I66+'10'!I66+'11'!I66+'12'!I66+'13'!I66+'14'!I66+'15'!I66+'16'!I66+'17'!I66+'18'!I66+'19'!I66+'20'!I66+'21'!I66+'22'!I66+'23'!I66+'24'!I66+'25'!I66+'26'!I66+'27'!I66+'28'!I66+'29'!I66+'30'!I66</f>
        <v>#REF!</v>
      </c>
      <c r="J66" s="27">
        <v>6</v>
      </c>
      <c r="K66" s="25" t="e">
        <f t="shared" si="0"/>
        <v>#REF!</v>
      </c>
    </row>
    <row r="67" spans="1:11" ht="121.5" customHeight="1">
      <c r="A67" s="40">
        <v>8.1199999999999992</v>
      </c>
      <c r="B67" s="220" t="s">
        <v>183</v>
      </c>
      <c r="C67" s="220"/>
      <c r="D67" s="220"/>
      <c r="E67" s="221" t="s">
        <v>184</v>
      </c>
      <c r="F67" s="221"/>
      <c r="G67" s="221"/>
      <c r="H67" s="48" t="s">
        <v>72</v>
      </c>
      <c r="I67" s="62" t="e">
        <f>'592'!I67+#REF!+#REF!+#REF!+'5'!I67+'6'!I67+'7'!I67+'8'!I67+'9'!I67+'10'!I67+'11'!I67+'12'!I67+'13'!I67+'14'!I67+'15'!I67+'16'!I67+'17'!I67+'18'!I67+'19'!I67+'20'!I67+'21'!I67+'22'!I67+'23'!I67+'24'!I67+'25'!I67+'26'!I67+'27'!I67+'28'!I67+'29'!I67+'30'!I67</f>
        <v>#REF!</v>
      </c>
      <c r="J67" s="27">
        <v>8</v>
      </c>
      <c r="K67" s="25" t="e">
        <f t="shared" si="0"/>
        <v>#REF!</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218" t="e">
        <f>SUM(K8:K67)</f>
        <v>#REF!</v>
      </c>
      <c r="I69" s="218"/>
      <c r="J69" s="218"/>
      <c r="K69" s="219"/>
    </row>
  </sheetData>
  <mergeCells count="136">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H69:K69"/>
    <mergeCell ref="B64:D64"/>
    <mergeCell ref="E64:G64"/>
    <mergeCell ref="B65:D65"/>
    <mergeCell ref="E65:G65"/>
    <mergeCell ref="B66:D66"/>
    <mergeCell ref="E66:G66"/>
    <mergeCell ref="B61:D61"/>
    <mergeCell ref="E61:G61"/>
    <mergeCell ref="B62:D62"/>
    <mergeCell ref="E62:G62"/>
    <mergeCell ref="B63:D63"/>
    <mergeCell ref="E63:G63"/>
    <mergeCell ref="B67:D67"/>
    <mergeCell ref="E67:G67"/>
    <mergeCell ref="A68:K68"/>
    <mergeCell ref="B58:D58"/>
    <mergeCell ref="E58:G58"/>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2"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5">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223</v>
      </c>
      <c r="D3" s="267"/>
      <c r="E3" s="37" t="s">
        <v>44</v>
      </c>
      <c r="F3" s="266" t="s">
        <v>45</v>
      </c>
      <c r="G3" s="270"/>
      <c r="H3" s="35" t="s">
        <v>46</v>
      </c>
      <c r="I3" s="266" t="s">
        <v>222</v>
      </c>
      <c r="J3" s="270"/>
      <c r="K3" s="267"/>
    </row>
    <row r="4" spans="1:11" ht="39.75" customHeight="1">
      <c r="A4" s="264" t="s">
        <v>215</v>
      </c>
      <c r="B4" s="265"/>
      <c r="C4" s="266">
        <v>106</v>
      </c>
      <c r="D4" s="267"/>
      <c r="E4" s="38" t="s">
        <v>49</v>
      </c>
      <c r="F4" s="273" t="s">
        <v>50</v>
      </c>
      <c r="G4" s="274"/>
      <c r="H4" s="36" t="s">
        <v>216</v>
      </c>
      <c r="I4" s="266">
        <v>20</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30</v>
      </c>
      <c r="J11" s="27">
        <v>4</v>
      </c>
      <c r="K11" s="25">
        <f t="shared" ref="K11:K16" si="0">J11*I11</f>
        <v>120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v>30</v>
      </c>
      <c r="J14" s="27">
        <v>15</v>
      </c>
      <c r="K14" s="25">
        <f t="shared" si="0"/>
        <v>450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570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6">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224</v>
      </c>
      <c r="D3" s="267"/>
      <c r="E3" s="37" t="s">
        <v>44</v>
      </c>
      <c r="F3" s="266" t="s">
        <v>45</v>
      </c>
      <c r="G3" s="270"/>
      <c r="H3" s="35" t="s">
        <v>46</v>
      </c>
      <c r="I3" s="266" t="s">
        <v>222</v>
      </c>
      <c r="J3" s="270"/>
      <c r="K3" s="267"/>
    </row>
    <row r="4" spans="1:11" ht="39.75" customHeight="1">
      <c r="A4" s="264" t="s">
        <v>215</v>
      </c>
      <c r="B4" s="265"/>
      <c r="C4" s="266">
        <v>108</v>
      </c>
      <c r="D4" s="267"/>
      <c r="E4" s="38" t="s">
        <v>49</v>
      </c>
      <c r="F4" s="273" t="s">
        <v>50</v>
      </c>
      <c r="G4" s="274"/>
      <c r="H4" s="36" t="s">
        <v>216</v>
      </c>
      <c r="I4" s="266">
        <v>21</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32.5</v>
      </c>
      <c r="J11" s="27">
        <v>4</v>
      </c>
      <c r="K11" s="25">
        <f t="shared" ref="K11:K16" si="0">J11*I11</f>
        <v>130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70</v>
      </c>
      <c r="J13" s="27">
        <v>11</v>
      </c>
      <c r="K13" s="25">
        <f t="shared" si="0"/>
        <v>770</v>
      </c>
    </row>
    <row r="14" spans="1:11" ht="157.5" customHeight="1">
      <c r="A14" s="14">
        <v>2.4</v>
      </c>
      <c r="B14" s="175" t="s">
        <v>75</v>
      </c>
      <c r="C14" s="176"/>
      <c r="D14" s="177"/>
      <c r="E14" s="178" t="s">
        <v>76</v>
      </c>
      <c r="F14" s="179"/>
      <c r="G14" s="180"/>
      <c r="H14" s="46" t="s">
        <v>63</v>
      </c>
      <c r="I14" s="28">
        <v>32.5</v>
      </c>
      <c r="J14" s="27">
        <v>15</v>
      </c>
      <c r="K14" s="25">
        <f t="shared" si="0"/>
        <v>487.5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v>1</v>
      </c>
      <c r="J69" s="75"/>
      <c r="K69" s="75">
        <f>SUM(K8:K67)</f>
        <v>1387.5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7">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225</v>
      </c>
      <c r="D3" s="267"/>
      <c r="E3" s="37" t="s">
        <v>44</v>
      </c>
      <c r="F3" s="266" t="s">
        <v>45</v>
      </c>
      <c r="G3" s="270"/>
      <c r="H3" s="35" t="s">
        <v>46</v>
      </c>
      <c r="I3" s="266" t="s">
        <v>222</v>
      </c>
      <c r="J3" s="270"/>
      <c r="K3" s="267"/>
    </row>
    <row r="4" spans="1:11" ht="39.75" customHeight="1">
      <c r="A4" s="264" t="s">
        <v>215</v>
      </c>
      <c r="B4" s="265"/>
      <c r="C4" s="266">
        <v>109</v>
      </c>
      <c r="D4" s="267"/>
      <c r="E4" s="38" t="s">
        <v>49</v>
      </c>
      <c r="F4" s="273" t="s">
        <v>50</v>
      </c>
      <c r="G4" s="274"/>
      <c r="H4" s="36" t="s">
        <v>216</v>
      </c>
      <c r="I4" s="266">
        <v>22</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25</v>
      </c>
      <c r="J11" s="27">
        <v>4</v>
      </c>
      <c r="K11" s="25">
        <f t="shared" ref="K11:K16" si="0">J11*I11</f>
        <v>100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35</v>
      </c>
      <c r="J13" s="27">
        <v>11</v>
      </c>
      <c r="K13" s="25">
        <f t="shared" si="0"/>
        <v>385</v>
      </c>
    </row>
    <row r="14" spans="1:11" ht="157.5" customHeight="1">
      <c r="A14" s="14">
        <v>2.4</v>
      </c>
      <c r="B14" s="175" t="s">
        <v>75</v>
      </c>
      <c r="C14" s="176"/>
      <c r="D14" s="177"/>
      <c r="E14" s="178" t="s">
        <v>76</v>
      </c>
      <c r="F14" s="179"/>
      <c r="G14" s="180"/>
      <c r="H14" s="46" t="s">
        <v>63</v>
      </c>
      <c r="I14" s="28">
        <v>25</v>
      </c>
      <c r="J14" s="27">
        <v>15</v>
      </c>
      <c r="K14" s="25">
        <f t="shared" si="0"/>
        <v>375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860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8">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32</v>
      </c>
      <c r="D3" s="267"/>
      <c r="E3" s="37" t="s">
        <v>44</v>
      </c>
      <c r="F3" s="266" t="s">
        <v>45</v>
      </c>
      <c r="G3" s="270"/>
      <c r="H3" s="35" t="s">
        <v>46</v>
      </c>
      <c r="I3" s="266" t="s">
        <v>222</v>
      </c>
      <c r="J3" s="270"/>
      <c r="K3" s="267"/>
    </row>
    <row r="4" spans="1:11" ht="39.75" customHeight="1">
      <c r="A4" s="264" t="s">
        <v>215</v>
      </c>
      <c r="B4" s="265"/>
      <c r="C4" s="266">
        <v>110</v>
      </c>
      <c r="D4" s="267"/>
      <c r="E4" s="38" t="s">
        <v>49</v>
      </c>
      <c r="F4" s="273" t="s">
        <v>50</v>
      </c>
      <c r="G4" s="274"/>
      <c r="H4" s="36" t="s">
        <v>216</v>
      </c>
      <c r="I4" s="266">
        <v>23</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25</v>
      </c>
      <c r="J11" s="27">
        <v>4</v>
      </c>
      <c r="K11" s="25">
        <f t="shared" ref="K11:K16" si="0">J11*I11</f>
        <v>100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35</v>
      </c>
      <c r="J13" s="27">
        <v>11</v>
      </c>
      <c r="K13" s="25">
        <f t="shared" si="0"/>
        <v>385</v>
      </c>
    </row>
    <row r="14" spans="1:11" ht="157.5" customHeight="1">
      <c r="A14" s="14">
        <v>2.4</v>
      </c>
      <c r="B14" s="175" t="s">
        <v>75</v>
      </c>
      <c r="C14" s="176"/>
      <c r="D14" s="177"/>
      <c r="E14" s="178" t="s">
        <v>76</v>
      </c>
      <c r="F14" s="179"/>
      <c r="G14" s="180"/>
      <c r="H14" s="46" t="s">
        <v>63</v>
      </c>
      <c r="I14" s="28">
        <v>25</v>
      </c>
      <c r="J14" s="27">
        <v>15</v>
      </c>
      <c r="K14" s="25">
        <f t="shared" si="0"/>
        <v>375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860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9">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33</v>
      </c>
      <c r="D3" s="267"/>
      <c r="E3" s="37" t="s">
        <v>44</v>
      </c>
      <c r="F3" s="266" t="s">
        <v>45</v>
      </c>
      <c r="G3" s="270"/>
      <c r="H3" s="35" t="s">
        <v>46</v>
      </c>
      <c r="I3" s="266" t="s">
        <v>222</v>
      </c>
      <c r="J3" s="270"/>
      <c r="K3" s="267"/>
    </row>
    <row r="4" spans="1:11" ht="39.75" customHeight="1">
      <c r="A4" s="264" t="s">
        <v>215</v>
      </c>
      <c r="B4" s="265"/>
      <c r="C4" s="266">
        <v>111</v>
      </c>
      <c r="D4" s="267"/>
      <c r="E4" s="38" t="s">
        <v>49</v>
      </c>
      <c r="F4" s="273" t="s">
        <v>50</v>
      </c>
      <c r="G4" s="274"/>
      <c r="H4" s="36" t="s">
        <v>216</v>
      </c>
      <c r="I4" s="266">
        <v>24</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40</v>
      </c>
      <c r="J11" s="27">
        <v>4</v>
      </c>
      <c r="K11" s="25">
        <f t="shared" ref="K11:K16" si="0">J11*I11</f>
        <v>160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v>40</v>
      </c>
      <c r="J14" s="27">
        <v>15</v>
      </c>
      <c r="K14" s="25">
        <f t="shared" si="0"/>
        <v>600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v>2</v>
      </c>
      <c r="J27" s="27">
        <v>90</v>
      </c>
      <c r="K27" s="25">
        <f>J27*I27</f>
        <v>180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940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0">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34</v>
      </c>
      <c r="D3" s="267"/>
      <c r="E3" s="37" t="s">
        <v>44</v>
      </c>
      <c r="F3" s="266" t="s">
        <v>45</v>
      </c>
      <c r="G3" s="270"/>
      <c r="H3" s="35" t="s">
        <v>46</v>
      </c>
      <c r="I3" s="266" t="s">
        <v>222</v>
      </c>
      <c r="J3" s="270"/>
      <c r="K3" s="267"/>
    </row>
    <row r="4" spans="1:11" ht="39.75" customHeight="1">
      <c r="A4" s="264" t="s">
        <v>215</v>
      </c>
      <c r="B4" s="265"/>
      <c r="C4" s="266">
        <v>113</v>
      </c>
      <c r="D4" s="267"/>
      <c r="E4" s="38" t="s">
        <v>49</v>
      </c>
      <c r="F4" s="273" t="s">
        <v>50</v>
      </c>
      <c r="G4" s="274"/>
      <c r="H4" s="36" t="s">
        <v>216</v>
      </c>
      <c r="I4" s="266">
        <v>25</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30</v>
      </c>
      <c r="J11" s="27">
        <v>4</v>
      </c>
      <c r="K11" s="25">
        <f t="shared" ref="K11:K16" si="0">J11*I11</f>
        <v>120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v>30</v>
      </c>
      <c r="J14" s="27">
        <v>15</v>
      </c>
      <c r="K14" s="25">
        <f t="shared" si="0"/>
        <v>450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570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1">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35</v>
      </c>
      <c r="D3" s="267"/>
      <c r="E3" s="37" t="s">
        <v>44</v>
      </c>
      <c r="F3" s="266" t="s">
        <v>45</v>
      </c>
      <c r="G3" s="270"/>
      <c r="H3" s="35" t="s">
        <v>46</v>
      </c>
      <c r="I3" s="266" t="s">
        <v>222</v>
      </c>
      <c r="J3" s="270"/>
      <c r="K3" s="267"/>
    </row>
    <row r="4" spans="1:11" ht="39.75" customHeight="1">
      <c r="A4" s="264" t="s">
        <v>215</v>
      </c>
      <c r="B4" s="265"/>
      <c r="C4" s="266">
        <v>119</v>
      </c>
      <c r="D4" s="267"/>
      <c r="E4" s="38" t="s">
        <v>49</v>
      </c>
      <c r="F4" s="273" t="s">
        <v>50</v>
      </c>
      <c r="G4" s="274"/>
      <c r="H4" s="36" t="s">
        <v>216</v>
      </c>
      <c r="I4" s="266">
        <v>26</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35</v>
      </c>
      <c r="J11" s="27">
        <v>4</v>
      </c>
      <c r="K11" s="25">
        <f t="shared" ref="K11:K16" si="0">J11*I11</f>
        <v>140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45</v>
      </c>
      <c r="J13" s="27">
        <v>11</v>
      </c>
      <c r="K13" s="25">
        <f t="shared" si="0"/>
        <v>495</v>
      </c>
    </row>
    <row r="14" spans="1:11" ht="157.5" customHeight="1">
      <c r="A14" s="14">
        <v>2.4</v>
      </c>
      <c r="B14" s="175" t="s">
        <v>75</v>
      </c>
      <c r="C14" s="176"/>
      <c r="D14" s="177"/>
      <c r="E14" s="178" t="s">
        <v>76</v>
      </c>
      <c r="F14" s="179"/>
      <c r="G14" s="180"/>
      <c r="H14" s="46" t="s">
        <v>63</v>
      </c>
      <c r="I14" s="28">
        <v>35</v>
      </c>
      <c r="J14" s="27">
        <v>15</v>
      </c>
      <c r="K14" s="25">
        <f t="shared" si="0"/>
        <v>525</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1160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36</v>
      </c>
      <c r="D3" s="267"/>
      <c r="E3" s="37" t="s">
        <v>44</v>
      </c>
      <c r="F3" s="266" t="s">
        <v>45</v>
      </c>
      <c r="G3" s="270"/>
      <c r="H3" s="35" t="s">
        <v>46</v>
      </c>
      <c r="I3" s="266" t="s">
        <v>222</v>
      </c>
      <c r="J3" s="270"/>
      <c r="K3" s="267"/>
    </row>
    <row r="4" spans="1:11" ht="39.75" customHeight="1">
      <c r="A4" s="264" t="s">
        <v>215</v>
      </c>
      <c r="B4" s="265"/>
      <c r="C4" s="266">
        <v>120</v>
      </c>
      <c r="D4" s="267"/>
      <c r="E4" s="38" t="s">
        <v>49</v>
      </c>
      <c r="F4" s="273" t="s">
        <v>50</v>
      </c>
      <c r="G4" s="274"/>
      <c r="H4" s="36" t="s">
        <v>216</v>
      </c>
      <c r="I4" s="266">
        <v>27</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36</v>
      </c>
      <c r="J11" s="27">
        <v>4</v>
      </c>
      <c r="K11" s="25">
        <f t="shared" ref="K11:K16" si="0">J11*I11</f>
        <v>144</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40</v>
      </c>
      <c r="J13" s="27">
        <v>11</v>
      </c>
      <c r="K13" s="25">
        <f t="shared" si="0"/>
        <v>440</v>
      </c>
    </row>
    <row r="14" spans="1:11" ht="157.5" customHeight="1">
      <c r="A14" s="14">
        <v>2.4</v>
      </c>
      <c r="B14" s="175" t="s">
        <v>75</v>
      </c>
      <c r="C14" s="176"/>
      <c r="D14" s="177"/>
      <c r="E14" s="178" t="s">
        <v>76</v>
      </c>
      <c r="F14" s="179"/>
      <c r="G14" s="180"/>
      <c r="H14" s="46" t="s">
        <v>63</v>
      </c>
      <c r="I14" s="28">
        <v>36</v>
      </c>
      <c r="J14" s="27">
        <v>15</v>
      </c>
      <c r="K14" s="25">
        <f t="shared" si="0"/>
        <v>540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1124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37</v>
      </c>
      <c r="D3" s="267"/>
      <c r="E3" s="37" t="s">
        <v>44</v>
      </c>
      <c r="F3" s="266" t="s">
        <v>45</v>
      </c>
      <c r="G3" s="270"/>
      <c r="H3" s="35" t="s">
        <v>46</v>
      </c>
      <c r="I3" s="266" t="s">
        <v>222</v>
      </c>
      <c r="J3" s="270"/>
      <c r="K3" s="267"/>
    </row>
    <row r="4" spans="1:11" ht="39.75" customHeight="1">
      <c r="A4" s="264" t="s">
        <v>215</v>
      </c>
      <c r="B4" s="265"/>
      <c r="C4" s="266">
        <v>128</v>
      </c>
      <c r="D4" s="267"/>
      <c r="E4" s="38" t="s">
        <v>49</v>
      </c>
      <c r="F4" s="273" t="s">
        <v>50</v>
      </c>
      <c r="G4" s="274"/>
      <c r="H4" s="36" t="s">
        <v>216</v>
      </c>
      <c r="I4" s="266">
        <v>28</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40</v>
      </c>
      <c r="J11" s="27">
        <v>4</v>
      </c>
      <c r="K11" s="25">
        <f t="shared" ref="K11:K16" si="0">J11*I11</f>
        <v>160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c r="J13" s="27">
        <v>11</v>
      </c>
      <c r="K13" s="25">
        <f t="shared" si="0"/>
        <v>0</v>
      </c>
    </row>
    <row r="14" spans="1:11" ht="157.5" customHeight="1">
      <c r="A14" s="14">
        <v>2.4</v>
      </c>
      <c r="B14" s="175" t="s">
        <v>75</v>
      </c>
      <c r="C14" s="176"/>
      <c r="D14" s="177"/>
      <c r="E14" s="178" t="s">
        <v>76</v>
      </c>
      <c r="F14" s="179"/>
      <c r="G14" s="180"/>
      <c r="H14" s="46" t="s">
        <v>63</v>
      </c>
      <c r="I14" s="28">
        <v>40</v>
      </c>
      <c r="J14" s="27">
        <v>15</v>
      </c>
      <c r="K14" s="25">
        <f t="shared" si="0"/>
        <v>600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760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4">
    <tabColor theme="7"/>
  </sheetPr>
  <dimension ref="A1:K69"/>
  <sheetViews>
    <sheetView view="pageBreakPreview" zoomScale="80" zoomScaleNormal="50" zoomScaleSheetLayoutView="80" workbookViewId="0">
      <selection activeCell="E26" sqref="E26:G2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38</v>
      </c>
      <c r="D3" s="267"/>
      <c r="E3" s="37" t="s">
        <v>44</v>
      </c>
      <c r="F3" s="266" t="s">
        <v>45</v>
      </c>
      <c r="G3" s="270"/>
      <c r="H3" s="35" t="s">
        <v>46</v>
      </c>
      <c r="I3" s="266" t="s">
        <v>222</v>
      </c>
      <c r="J3" s="270"/>
      <c r="K3" s="267"/>
    </row>
    <row r="4" spans="1:11" ht="39.75" customHeight="1">
      <c r="A4" s="264" t="s">
        <v>215</v>
      </c>
      <c r="B4" s="265"/>
      <c r="C4" s="266">
        <v>134</v>
      </c>
      <c r="D4" s="267"/>
      <c r="E4" s="38" t="s">
        <v>49</v>
      </c>
      <c r="F4" s="273" t="s">
        <v>50</v>
      </c>
      <c r="G4" s="274"/>
      <c r="H4" s="36" t="s">
        <v>216</v>
      </c>
      <c r="I4" s="266">
        <v>29</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20</v>
      </c>
      <c r="J11" s="27">
        <v>4</v>
      </c>
      <c r="K11" s="25">
        <f t="shared" ref="K11:K16" si="0">J11*I11</f>
        <v>80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35</v>
      </c>
      <c r="J13" s="27">
        <v>11</v>
      </c>
      <c r="K13" s="25">
        <f t="shared" si="0"/>
        <v>385</v>
      </c>
    </row>
    <row r="14" spans="1:11" ht="157.5" customHeight="1">
      <c r="A14" s="14">
        <v>2.4</v>
      </c>
      <c r="B14" s="175" t="s">
        <v>75</v>
      </c>
      <c r="C14" s="176"/>
      <c r="D14" s="177"/>
      <c r="E14" s="178" t="s">
        <v>76</v>
      </c>
      <c r="F14" s="179"/>
      <c r="G14" s="180"/>
      <c r="H14" s="46" t="s">
        <v>63</v>
      </c>
      <c r="I14" s="28">
        <v>24</v>
      </c>
      <c r="J14" s="27">
        <v>15</v>
      </c>
      <c r="K14" s="25">
        <f t="shared" si="0"/>
        <v>360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v>2.5</v>
      </c>
      <c r="J26" s="27">
        <v>90</v>
      </c>
      <c r="K26" s="25">
        <f>J26*I26</f>
        <v>225</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1050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125"/>
  <sheetViews>
    <sheetView tabSelected="1" view="pageBreakPreview" zoomScale="90" zoomScaleNormal="50" zoomScaleSheetLayoutView="90" workbookViewId="0">
      <selection sqref="A1:E1"/>
    </sheetView>
  </sheetViews>
  <sheetFormatPr defaultRowHeight="21"/>
  <cols>
    <col min="1" max="1" width="17.85546875" style="102" bestFit="1" customWidth="1"/>
    <col min="2" max="2" width="29.28515625" style="7" customWidth="1"/>
    <col min="3" max="3" width="12.28515625" style="1" customWidth="1"/>
    <col min="4" max="4" width="19.28515625" style="1" customWidth="1"/>
    <col min="5" max="5" width="33.42578125" style="1" customWidth="1"/>
    <col min="6" max="6" width="36.140625" customWidth="1"/>
  </cols>
  <sheetData>
    <row r="1" spans="1:6" ht="68.25" customHeight="1">
      <c r="A1" s="242" t="s">
        <v>0</v>
      </c>
      <c r="B1" s="243"/>
      <c r="C1" s="243"/>
      <c r="D1" s="243"/>
      <c r="E1" s="243"/>
    </row>
    <row r="2" spans="1:6" ht="30" customHeight="1" thickBot="1">
      <c r="A2" s="166" t="s">
        <v>186</v>
      </c>
      <c r="B2" s="166"/>
      <c r="C2" s="166"/>
      <c r="D2" s="166"/>
      <c r="E2" s="166"/>
    </row>
    <row r="3" spans="1:6" ht="15">
      <c r="A3" s="236" t="s">
        <v>187</v>
      </c>
      <c r="B3" s="237"/>
      <c r="C3" s="237"/>
      <c r="D3" s="237"/>
      <c r="E3" s="238"/>
    </row>
    <row r="4" spans="1:6" ht="15.75" thickBot="1">
      <c r="A4" s="239"/>
      <c r="B4" s="240"/>
      <c r="C4" s="240"/>
      <c r="D4" s="240"/>
      <c r="E4" s="241"/>
    </row>
    <row r="5" spans="1:6" ht="12" customHeight="1" thickBot="1">
      <c r="A5" s="101"/>
      <c r="B5" s="106"/>
      <c r="C5" s="103"/>
      <c r="D5" s="107"/>
    </row>
    <row r="6" spans="1:6" ht="15.75">
      <c r="A6" s="132" t="s">
        <v>52</v>
      </c>
      <c r="B6" s="133" t="s">
        <v>55</v>
      </c>
      <c r="C6" s="133" t="s">
        <v>56</v>
      </c>
      <c r="D6" s="133" t="s">
        <v>188</v>
      </c>
      <c r="E6" s="134" t="s">
        <v>58</v>
      </c>
    </row>
    <row r="7" spans="1:6">
      <c r="A7" s="126">
        <v>1</v>
      </c>
      <c r="B7" s="104"/>
      <c r="C7" s="105"/>
      <c r="D7" s="105"/>
      <c r="E7" s="135"/>
    </row>
    <row r="8" spans="1:6" ht="18.75">
      <c r="A8" s="125">
        <v>1.1000000000000001</v>
      </c>
      <c r="B8" s="48" t="s">
        <v>189</v>
      </c>
      <c r="C8" s="119">
        <v>1</v>
      </c>
      <c r="D8" s="27"/>
      <c r="E8" s="136">
        <f>D8*C8</f>
        <v>0</v>
      </c>
      <c r="F8" s="99"/>
    </row>
    <row r="9" spans="1:6" ht="18.75">
      <c r="A9" s="125">
        <v>1.2</v>
      </c>
      <c r="B9" s="48" t="s">
        <v>190</v>
      </c>
      <c r="C9" s="119">
        <v>1</v>
      </c>
      <c r="D9" s="27"/>
      <c r="E9" s="136">
        <f t="shared" ref="E9:E15" si="0">D9*C9</f>
        <v>0</v>
      </c>
    </row>
    <row r="10" spans="1:6" ht="18.75">
      <c r="A10" s="125">
        <v>1.3</v>
      </c>
      <c r="B10" s="48" t="s">
        <v>190</v>
      </c>
      <c r="C10" s="119">
        <v>1</v>
      </c>
      <c r="D10" s="27"/>
      <c r="E10" s="136">
        <f t="shared" si="0"/>
        <v>0</v>
      </c>
    </row>
    <row r="11" spans="1:6" ht="18.75">
      <c r="A11" s="125">
        <v>1.4</v>
      </c>
      <c r="B11" s="48" t="s">
        <v>189</v>
      </c>
      <c r="C11" s="119">
        <v>1</v>
      </c>
      <c r="D11" s="27"/>
      <c r="E11" s="136">
        <f t="shared" si="0"/>
        <v>0</v>
      </c>
      <c r="F11" s="100"/>
    </row>
    <row r="12" spans="1:6" ht="18.75">
      <c r="A12" s="125">
        <v>1.5</v>
      </c>
      <c r="B12" s="48" t="s">
        <v>189</v>
      </c>
      <c r="C12" s="119">
        <v>1</v>
      </c>
      <c r="D12" s="117"/>
      <c r="E12" s="136">
        <f t="shared" si="0"/>
        <v>0</v>
      </c>
    </row>
    <row r="13" spans="1:6" ht="18.75">
      <c r="A13" s="125">
        <v>1.6</v>
      </c>
      <c r="B13" s="48" t="s">
        <v>190</v>
      </c>
      <c r="C13" s="119">
        <v>1</v>
      </c>
      <c r="D13" s="27"/>
      <c r="E13" s="136">
        <f t="shared" si="0"/>
        <v>0</v>
      </c>
    </row>
    <row r="14" spans="1:6" ht="18.75">
      <c r="A14" s="125">
        <v>1.7</v>
      </c>
      <c r="B14" s="48" t="s">
        <v>190</v>
      </c>
      <c r="C14" s="119">
        <v>1</v>
      </c>
      <c r="D14" s="27"/>
      <c r="E14" s="136">
        <f t="shared" si="0"/>
        <v>0</v>
      </c>
    </row>
    <row r="15" spans="1:6" ht="18.75">
      <c r="A15" s="125">
        <v>1.8</v>
      </c>
      <c r="B15" s="48" t="s">
        <v>191</v>
      </c>
      <c r="C15" s="119">
        <v>1</v>
      </c>
      <c r="D15" s="27"/>
      <c r="E15" s="136">
        <f t="shared" si="0"/>
        <v>0</v>
      </c>
    </row>
    <row r="16" spans="1:6" ht="18.75">
      <c r="A16" s="245" t="s">
        <v>192</v>
      </c>
      <c r="B16" s="246"/>
      <c r="C16" s="246"/>
      <c r="D16" s="247"/>
      <c r="E16" s="144">
        <f>SUM(E8:E15)</f>
        <v>0</v>
      </c>
    </row>
    <row r="17" spans="1:5" ht="18.75">
      <c r="A17" s="126">
        <v>2</v>
      </c>
      <c r="B17" s="120"/>
      <c r="C17" s="121"/>
      <c r="D17" s="122"/>
      <c r="E17" s="137"/>
    </row>
    <row r="18" spans="1:5" ht="15.75">
      <c r="A18" s="125">
        <v>2.1</v>
      </c>
      <c r="B18" s="48" t="s">
        <v>193</v>
      </c>
      <c r="C18" s="119">
        <v>1</v>
      </c>
      <c r="D18" s="117"/>
      <c r="E18" s="138">
        <f>D18*C18</f>
        <v>0</v>
      </c>
    </row>
    <row r="19" spans="1:5" ht="18.75">
      <c r="A19" s="125">
        <v>2.2000000000000002</v>
      </c>
      <c r="B19" s="48" t="s">
        <v>194</v>
      </c>
      <c r="C19" s="119">
        <v>1</v>
      </c>
      <c r="D19" s="27"/>
      <c r="E19" s="138">
        <f t="shared" ref="E19:E21" si="1">D19*C19</f>
        <v>0</v>
      </c>
    </row>
    <row r="20" spans="1:5" ht="18.75">
      <c r="A20" s="125">
        <v>2.2999999999999998</v>
      </c>
      <c r="B20" s="48" t="s">
        <v>194</v>
      </c>
      <c r="C20" s="119">
        <v>1</v>
      </c>
      <c r="D20" s="27"/>
      <c r="E20" s="138">
        <f t="shared" si="1"/>
        <v>0</v>
      </c>
    </row>
    <row r="21" spans="1:5" ht="18.75">
      <c r="A21" s="125">
        <v>2.4</v>
      </c>
      <c r="B21" s="48" t="s">
        <v>189</v>
      </c>
      <c r="C21" s="119">
        <v>1</v>
      </c>
      <c r="D21" s="27"/>
      <c r="E21" s="138">
        <f t="shared" si="1"/>
        <v>0</v>
      </c>
    </row>
    <row r="22" spans="1:5" ht="18.75">
      <c r="A22" s="245" t="s">
        <v>195</v>
      </c>
      <c r="B22" s="246"/>
      <c r="C22" s="246"/>
      <c r="D22" s="247"/>
      <c r="E22" s="144">
        <f>SUM(E18:E21)</f>
        <v>0</v>
      </c>
    </row>
    <row r="23" spans="1:5" ht="18.75">
      <c r="A23" s="126">
        <v>3</v>
      </c>
      <c r="B23" s="123"/>
      <c r="C23" s="121"/>
      <c r="D23" s="122"/>
      <c r="E23" s="137"/>
    </row>
    <row r="24" spans="1:5" ht="18.75">
      <c r="A24" s="125">
        <v>3.1</v>
      </c>
      <c r="B24" s="48" t="s">
        <v>189</v>
      </c>
      <c r="C24" s="119">
        <v>1</v>
      </c>
      <c r="D24" s="27"/>
      <c r="E24" s="136">
        <f>D24*C24</f>
        <v>0</v>
      </c>
    </row>
    <row r="25" spans="1:5" ht="18.75">
      <c r="A25" s="125">
        <v>3.2</v>
      </c>
      <c r="B25" s="48" t="s">
        <v>196</v>
      </c>
      <c r="C25" s="119">
        <v>1</v>
      </c>
      <c r="D25" s="117"/>
      <c r="E25" s="136">
        <f t="shared" ref="E25:E29" si="2">D25*C25</f>
        <v>0</v>
      </c>
    </row>
    <row r="26" spans="1:5" ht="18.75">
      <c r="A26" s="125">
        <v>3.3</v>
      </c>
      <c r="B26" s="48" t="s">
        <v>194</v>
      </c>
      <c r="C26" s="119">
        <v>1</v>
      </c>
      <c r="D26" s="27"/>
      <c r="E26" s="136">
        <f t="shared" si="2"/>
        <v>0</v>
      </c>
    </row>
    <row r="27" spans="1:5" ht="18.75">
      <c r="A27" s="125">
        <v>3.4</v>
      </c>
      <c r="B27" s="48" t="s">
        <v>197</v>
      </c>
      <c r="C27" s="119">
        <v>1</v>
      </c>
      <c r="D27" s="27"/>
      <c r="E27" s="136">
        <f t="shared" si="2"/>
        <v>0</v>
      </c>
    </row>
    <row r="28" spans="1:5" ht="18.75">
      <c r="A28" s="125">
        <v>3.5</v>
      </c>
      <c r="B28" s="48" t="s">
        <v>198</v>
      </c>
      <c r="C28" s="119">
        <v>1</v>
      </c>
      <c r="D28" s="27"/>
      <c r="E28" s="136">
        <f t="shared" si="2"/>
        <v>0</v>
      </c>
    </row>
    <row r="29" spans="1:5" ht="18.75">
      <c r="A29" s="125">
        <v>3.6</v>
      </c>
      <c r="B29" s="48" t="s">
        <v>193</v>
      </c>
      <c r="C29" s="119">
        <v>1</v>
      </c>
      <c r="D29" s="27"/>
      <c r="E29" s="136">
        <f t="shared" si="2"/>
        <v>0</v>
      </c>
    </row>
    <row r="30" spans="1:5" ht="18.75">
      <c r="A30" s="245" t="s">
        <v>199</v>
      </c>
      <c r="B30" s="246"/>
      <c r="C30" s="246"/>
      <c r="D30" s="247"/>
      <c r="E30" s="144">
        <f>SUM(E24:E29)</f>
        <v>0</v>
      </c>
    </row>
    <row r="31" spans="1:5" ht="15.75">
      <c r="A31" s="126">
        <v>4</v>
      </c>
      <c r="B31" s="123"/>
      <c r="C31" s="121"/>
      <c r="D31" s="124"/>
      <c r="E31" s="139"/>
    </row>
    <row r="32" spans="1:5" ht="18.75">
      <c r="A32" s="125">
        <v>4.0999999999999996</v>
      </c>
      <c r="B32" s="48" t="s">
        <v>193</v>
      </c>
      <c r="C32" s="119">
        <v>1</v>
      </c>
      <c r="D32" s="27"/>
      <c r="E32" s="136">
        <f>D32*C32</f>
        <v>0</v>
      </c>
    </row>
    <row r="33" spans="1:5" ht="18.75">
      <c r="A33" s="125">
        <v>4.2</v>
      </c>
      <c r="B33" s="48" t="s">
        <v>193</v>
      </c>
      <c r="C33" s="119">
        <v>1</v>
      </c>
      <c r="D33" s="27"/>
      <c r="E33" s="136">
        <f t="shared" ref="E33:E35" si="3">D33*C33</f>
        <v>0</v>
      </c>
    </row>
    <row r="34" spans="1:5" ht="18.75">
      <c r="A34" s="125">
        <v>4.3</v>
      </c>
      <c r="B34" s="48" t="s">
        <v>193</v>
      </c>
      <c r="C34" s="119">
        <v>1</v>
      </c>
      <c r="D34" s="117"/>
      <c r="E34" s="136">
        <f t="shared" si="3"/>
        <v>0</v>
      </c>
    </row>
    <row r="35" spans="1:5" ht="18.75">
      <c r="A35" s="125">
        <v>4.4000000000000004</v>
      </c>
      <c r="B35" s="48" t="s">
        <v>193</v>
      </c>
      <c r="C35" s="119">
        <v>1</v>
      </c>
      <c r="D35" s="27"/>
      <c r="E35" s="136">
        <f t="shared" si="3"/>
        <v>0</v>
      </c>
    </row>
    <row r="36" spans="1:5" ht="18.75">
      <c r="A36" s="245" t="s">
        <v>200</v>
      </c>
      <c r="B36" s="246"/>
      <c r="C36" s="246"/>
      <c r="D36" s="247"/>
      <c r="E36" s="144">
        <f>SUM(E32:E35)</f>
        <v>0</v>
      </c>
    </row>
    <row r="37" spans="1:5" ht="18.75">
      <c r="A37" s="126">
        <v>5</v>
      </c>
      <c r="B37" s="123"/>
      <c r="C37" s="121"/>
      <c r="D37" s="122"/>
      <c r="E37" s="137"/>
    </row>
    <row r="38" spans="1:5" ht="18.75">
      <c r="A38" s="125">
        <v>5.0999999999999996</v>
      </c>
      <c r="B38" s="48" t="s">
        <v>193</v>
      </c>
      <c r="C38" s="119">
        <v>1</v>
      </c>
      <c r="D38" s="27"/>
      <c r="E38" s="136">
        <f>D38*C38</f>
        <v>0</v>
      </c>
    </row>
    <row r="39" spans="1:5" ht="18.75">
      <c r="A39" s="125">
        <v>5.2</v>
      </c>
      <c r="B39" s="48" t="s">
        <v>193</v>
      </c>
      <c r="C39" s="119">
        <v>1</v>
      </c>
      <c r="D39" s="27"/>
      <c r="E39" s="136">
        <f t="shared" ref="E39:E40" si="4">D39*C39</f>
        <v>0</v>
      </c>
    </row>
    <row r="40" spans="1:5" ht="18.75">
      <c r="A40" s="125">
        <v>5.3</v>
      </c>
      <c r="B40" s="48" t="s">
        <v>193</v>
      </c>
      <c r="C40" s="119">
        <v>1</v>
      </c>
      <c r="D40" s="27"/>
      <c r="E40" s="136">
        <f t="shared" si="4"/>
        <v>0</v>
      </c>
    </row>
    <row r="41" spans="1:5" ht="18.75">
      <c r="A41" s="245" t="s">
        <v>201</v>
      </c>
      <c r="B41" s="246"/>
      <c r="C41" s="246"/>
      <c r="D41" s="247"/>
      <c r="E41" s="144">
        <f>SUM(E38:E40)</f>
        <v>0</v>
      </c>
    </row>
    <row r="42" spans="1:5" ht="18.75">
      <c r="A42" s="126">
        <v>6</v>
      </c>
      <c r="B42" s="123"/>
      <c r="C42" s="121"/>
      <c r="D42" s="122"/>
      <c r="E42" s="137"/>
    </row>
    <row r="43" spans="1:5" ht="15.75">
      <c r="A43" s="125">
        <v>6.1</v>
      </c>
      <c r="B43" s="48" t="s">
        <v>190</v>
      </c>
      <c r="C43" s="119">
        <v>1</v>
      </c>
      <c r="D43" s="117"/>
      <c r="E43" s="138">
        <f>D43*C43</f>
        <v>0</v>
      </c>
    </row>
    <row r="44" spans="1:5" ht="18.75">
      <c r="A44" s="125">
        <v>6.2</v>
      </c>
      <c r="B44" s="48" t="s">
        <v>193</v>
      </c>
      <c r="C44" s="119">
        <v>1</v>
      </c>
      <c r="D44" s="27"/>
      <c r="E44" s="138">
        <f t="shared" ref="E44:E52" si="5">D44*C44</f>
        <v>0</v>
      </c>
    </row>
    <row r="45" spans="1:5" ht="18.75">
      <c r="A45" s="125">
        <v>6.3</v>
      </c>
      <c r="B45" s="48" t="s">
        <v>193</v>
      </c>
      <c r="C45" s="119">
        <v>1</v>
      </c>
      <c r="D45" s="27"/>
      <c r="E45" s="138">
        <f t="shared" si="5"/>
        <v>0</v>
      </c>
    </row>
    <row r="46" spans="1:5" ht="18.75">
      <c r="A46" s="125">
        <v>6.4</v>
      </c>
      <c r="B46" s="48" t="s">
        <v>190</v>
      </c>
      <c r="C46" s="119">
        <v>1</v>
      </c>
      <c r="D46" s="27"/>
      <c r="E46" s="138">
        <f t="shared" si="5"/>
        <v>0</v>
      </c>
    </row>
    <row r="47" spans="1:5" ht="18.75">
      <c r="A47" s="125">
        <v>6.5</v>
      </c>
      <c r="B47" s="48" t="s">
        <v>190</v>
      </c>
      <c r="C47" s="119">
        <v>1</v>
      </c>
      <c r="D47" s="27"/>
      <c r="E47" s="138">
        <f t="shared" si="5"/>
        <v>0</v>
      </c>
    </row>
    <row r="48" spans="1:5" ht="18.75">
      <c r="A48" s="125">
        <v>6.6</v>
      </c>
      <c r="B48" s="48" t="s">
        <v>193</v>
      </c>
      <c r="C48" s="119">
        <v>1</v>
      </c>
      <c r="D48" s="27"/>
      <c r="E48" s="138">
        <f t="shared" si="5"/>
        <v>0</v>
      </c>
    </row>
    <row r="49" spans="1:5" ht="18.75">
      <c r="A49" s="125">
        <v>6.7</v>
      </c>
      <c r="B49" s="48" t="s">
        <v>190</v>
      </c>
      <c r="C49" s="119">
        <v>1</v>
      </c>
      <c r="D49" s="27"/>
      <c r="E49" s="138">
        <f t="shared" si="5"/>
        <v>0</v>
      </c>
    </row>
    <row r="50" spans="1:5" ht="15.75">
      <c r="A50" s="125">
        <v>6.8</v>
      </c>
      <c r="B50" s="48" t="s">
        <v>190</v>
      </c>
      <c r="C50" s="119">
        <v>1</v>
      </c>
      <c r="D50" s="117"/>
      <c r="E50" s="138">
        <f t="shared" si="5"/>
        <v>0</v>
      </c>
    </row>
    <row r="51" spans="1:5" ht="18.75">
      <c r="A51" s="125">
        <v>6.9</v>
      </c>
      <c r="B51" s="48" t="s">
        <v>190</v>
      </c>
      <c r="C51" s="119">
        <v>1</v>
      </c>
      <c r="D51" s="27"/>
      <c r="E51" s="138">
        <f t="shared" si="5"/>
        <v>0</v>
      </c>
    </row>
    <row r="52" spans="1:5" ht="18.75">
      <c r="A52" s="127">
        <v>6.1</v>
      </c>
      <c r="B52" s="48" t="s">
        <v>190</v>
      </c>
      <c r="C52" s="119">
        <v>1</v>
      </c>
      <c r="D52" s="27"/>
      <c r="E52" s="138">
        <f t="shared" si="5"/>
        <v>0</v>
      </c>
    </row>
    <row r="53" spans="1:5" ht="18.75">
      <c r="A53" s="245" t="s">
        <v>202</v>
      </c>
      <c r="B53" s="246"/>
      <c r="C53" s="246"/>
      <c r="D53" s="247"/>
      <c r="E53" s="144">
        <f>SUM(E43:E52)</f>
        <v>0</v>
      </c>
    </row>
    <row r="54" spans="1:5" ht="15.75">
      <c r="A54" s="128">
        <v>7</v>
      </c>
      <c r="B54" s="123"/>
      <c r="C54" s="121"/>
      <c r="D54" s="124"/>
      <c r="E54" s="139"/>
    </row>
    <row r="55" spans="1:5" ht="18.75">
      <c r="A55" s="125">
        <v>7.1</v>
      </c>
      <c r="B55" s="48" t="s">
        <v>193</v>
      </c>
      <c r="C55" s="119">
        <v>1</v>
      </c>
      <c r="D55" s="27"/>
      <c r="E55" s="136">
        <f>D55*C55</f>
        <v>0</v>
      </c>
    </row>
    <row r="56" spans="1:5" ht="18.75">
      <c r="A56" s="125">
        <v>7.2</v>
      </c>
      <c r="B56" s="48" t="s">
        <v>193</v>
      </c>
      <c r="C56" s="119">
        <v>1</v>
      </c>
      <c r="D56" s="27"/>
      <c r="E56" s="136">
        <f t="shared" ref="E56:E61" si="6">D56*C56</f>
        <v>0</v>
      </c>
    </row>
    <row r="57" spans="1:5" ht="18.75">
      <c r="A57" s="125">
        <v>7.3</v>
      </c>
      <c r="B57" s="48" t="s">
        <v>193</v>
      </c>
      <c r="C57" s="119">
        <v>1</v>
      </c>
      <c r="D57" s="27"/>
      <c r="E57" s="136">
        <f t="shared" si="6"/>
        <v>0</v>
      </c>
    </row>
    <row r="58" spans="1:5" ht="18.75">
      <c r="A58" s="125">
        <v>7.4</v>
      </c>
      <c r="B58" s="48" t="s">
        <v>193</v>
      </c>
      <c r="C58" s="119">
        <v>1</v>
      </c>
      <c r="D58" s="27"/>
      <c r="E58" s="136">
        <f t="shared" si="6"/>
        <v>0</v>
      </c>
    </row>
    <row r="59" spans="1:5" ht="18.75">
      <c r="A59" s="125">
        <v>7.5</v>
      </c>
      <c r="B59" s="48" t="s">
        <v>203</v>
      </c>
      <c r="C59" s="119">
        <v>1</v>
      </c>
      <c r="D59" s="27"/>
      <c r="E59" s="136">
        <f t="shared" si="6"/>
        <v>0</v>
      </c>
    </row>
    <row r="60" spans="1:5" ht="18.75">
      <c r="A60" s="125">
        <v>7.6</v>
      </c>
      <c r="B60" s="48" t="s">
        <v>203</v>
      </c>
      <c r="C60" s="119">
        <v>1</v>
      </c>
      <c r="D60" s="27"/>
      <c r="E60" s="136">
        <f t="shared" si="6"/>
        <v>0</v>
      </c>
    </row>
    <row r="61" spans="1:5" ht="18.75">
      <c r="A61" s="125">
        <v>7.7</v>
      </c>
      <c r="B61" s="48" t="s">
        <v>193</v>
      </c>
      <c r="C61" s="119">
        <v>1</v>
      </c>
      <c r="D61" s="27"/>
      <c r="E61" s="136">
        <f t="shared" si="6"/>
        <v>0</v>
      </c>
    </row>
    <row r="62" spans="1:5" ht="18.75">
      <c r="A62" s="245" t="s">
        <v>204</v>
      </c>
      <c r="B62" s="246"/>
      <c r="C62" s="246"/>
      <c r="D62" s="247"/>
      <c r="E62" s="144">
        <f>SUM(E55:E61)</f>
        <v>0</v>
      </c>
    </row>
    <row r="63" spans="1:5" ht="18.75">
      <c r="A63" s="128">
        <v>8</v>
      </c>
      <c r="B63" s="123"/>
      <c r="C63" s="121"/>
      <c r="D63" s="122"/>
      <c r="E63" s="137"/>
    </row>
    <row r="64" spans="1:5" ht="18.75">
      <c r="A64" s="125">
        <v>8.1</v>
      </c>
      <c r="B64" s="48" t="s">
        <v>72</v>
      </c>
      <c r="C64" s="119">
        <v>1</v>
      </c>
      <c r="D64" s="27"/>
      <c r="E64" s="136">
        <f>D64*C64</f>
        <v>0</v>
      </c>
    </row>
    <row r="65" spans="1:5" ht="18.75">
      <c r="A65" s="125">
        <v>8.1999999999999993</v>
      </c>
      <c r="B65" s="48" t="s">
        <v>193</v>
      </c>
      <c r="C65" s="119">
        <v>1</v>
      </c>
      <c r="D65" s="27"/>
      <c r="E65" s="136">
        <f>D65*C65</f>
        <v>0</v>
      </c>
    </row>
    <row r="66" spans="1:5" ht="18.75">
      <c r="A66" s="245" t="s">
        <v>205</v>
      </c>
      <c r="B66" s="246"/>
      <c r="C66" s="246"/>
      <c r="D66" s="247"/>
      <c r="E66" s="144">
        <f>SUM(E64:E65)</f>
        <v>0</v>
      </c>
    </row>
    <row r="67" spans="1:5" ht="18.75">
      <c r="A67" s="128">
        <v>9</v>
      </c>
      <c r="B67" s="123"/>
      <c r="C67" s="121"/>
      <c r="D67" s="122"/>
      <c r="E67" s="137"/>
    </row>
    <row r="68" spans="1:5" ht="18.75">
      <c r="A68" s="125">
        <v>9.1</v>
      </c>
      <c r="B68" s="48" t="s">
        <v>190</v>
      </c>
      <c r="C68" s="119">
        <v>1</v>
      </c>
      <c r="D68" s="27"/>
      <c r="E68" s="136">
        <f>D68*C68</f>
        <v>0</v>
      </c>
    </row>
    <row r="69" spans="1:5" ht="18.75">
      <c r="A69" s="125">
        <v>9.1999999999999993</v>
      </c>
      <c r="B69" s="48" t="s">
        <v>190</v>
      </c>
      <c r="C69" s="119">
        <v>1</v>
      </c>
      <c r="D69" s="27"/>
      <c r="E69" s="136">
        <f t="shared" ref="E69:E94" si="7">D69*C69</f>
        <v>0</v>
      </c>
    </row>
    <row r="70" spans="1:5" ht="18.75">
      <c r="A70" s="125">
        <v>9.3000000000000007</v>
      </c>
      <c r="B70" s="48" t="s">
        <v>190</v>
      </c>
      <c r="C70" s="119">
        <v>1</v>
      </c>
      <c r="D70" s="27"/>
      <c r="E70" s="136">
        <f t="shared" si="7"/>
        <v>0</v>
      </c>
    </row>
    <row r="71" spans="1:5" ht="18.75">
      <c r="A71" s="125">
        <v>9.4</v>
      </c>
      <c r="B71" s="48" t="s">
        <v>190</v>
      </c>
      <c r="C71" s="119">
        <v>1</v>
      </c>
      <c r="D71" s="27"/>
      <c r="E71" s="136">
        <f t="shared" si="7"/>
        <v>0</v>
      </c>
    </row>
    <row r="72" spans="1:5" ht="18.75">
      <c r="A72" s="125">
        <v>9.5</v>
      </c>
      <c r="B72" s="48" t="s">
        <v>190</v>
      </c>
      <c r="C72" s="119">
        <v>1</v>
      </c>
      <c r="D72" s="27"/>
      <c r="E72" s="136">
        <f t="shared" si="7"/>
        <v>0</v>
      </c>
    </row>
    <row r="73" spans="1:5" ht="18.75">
      <c r="A73" s="125">
        <v>9.6</v>
      </c>
      <c r="B73" s="48" t="s">
        <v>206</v>
      </c>
      <c r="C73" s="119">
        <v>1</v>
      </c>
      <c r="D73" s="27"/>
      <c r="E73" s="136">
        <f t="shared" si="7"/>
        <v>0</v>
      </c>
    </row>
    <row r="74" spans="1:5" ht="18.75">
      <c r="A74" s="125">
        <v>9.6999999999999993</v>
      </c>
      <c r="B74" s="48" t="s">
        <v>190</v>
      </c>
      <c r="C74" s="119">
        <v>1</v>
      </c>
      <c r="D74" s="27"/>
      <c r="E74" s="136">
        <f t="shared" si="7"/>
        <v>0</v>
      </c>
    </row>
    <row r="75" spans="1:5" ht="18.75">
      <c r="A75" s="125">
        <v>9.8000000000000007</v>
      </c>
      <c r="B75" s="48" t="s">
        <v>190</v>
      </c>
      <c r="C75" s="119">
        <v>1</v>
      </c>
      <c r="D75" s="27"/>
      <c r="E75" s="136">
        <f t="shared" si="7"/>
        <v>0</v>
      </c>
    </row>
    <row r="76" spans="1:5" ht="18.75">
      <c r="A76" s="125">
        <v>9.9</v>
      </c>
      <c r="B76" s="48" t="s">
        <v>190</v>
      </c>
      <c r="C76" s="119">
        <v>1</v>
      </c>
      <c r="D76" s="27"/>
      <c r="E76" s="136">
        <f t="shared" si="7"/>
        <v>0</v>
      </c>
    </row>
    <row r="77" spans="1:5" ht="18.75">
      <c r="A77" s="127">
        <v>9.1</v>
      </c>
      <c r="B77" s="48" t="s">
        <v>190</v>
      </c>
      <c r="C77" s="119">
        <v>1</v>
      </c>
      <c r="D77" s="27"/>
      <c r="E77" s="136">
        <f t="shared" si="7"/>
        <v>0</v>
      </c>
    </row>
    <row r="78" spans="1:5" ht="18.75">
      <c r="A78" s="127">
        <v>9.11</v>
      </c>
      <c r="B78" s="48" t="s">
        <v>190</v>
      </c>
      <c r="C78" s="119">
        <v>1</v>
      </c>
      <c r="D78" s="27"/>
      <c r="E78" s="136">
        <f t="shared" si="7"/>
        <v>0</v>
      </c>
    </row>
    <row r="79" spans="1:5">
      <c r="A79" s="127">
        <v>9.1199999999999992</v>
      </c>
      <c r="B79" s="48" t="s">
        <v>190</v>
      </c>
      <c r="C79" s="119">
        <v>1</v>
      </c>
      <c r="D79" s="118"/>
      <c r="E79" s="136">
        <f t="shared" si="7"/>
        <v>0</v>
      </c>
    </row>
    <row r="80" spans="1:5" ht="18.75">
      <c r="A80" s="127">
        <v>9.1300000000000008</v>
      </c>
      <c r="B80" s="48" t="s">
        <v>190</v>
      </c>
      <c r="C80" s="119">
        <v>1</v>
      </c>
      <c r="D80" s="27"/>
      <c r="E80" s="136">
        <f t="shared" si="7"/>
        <v>0</v>
      </c>
    </row>
    <row r="81" spans="1:5" ht="18.75">
      <c r="A81" s="127">
        <v>9.14</v>
      </c>
      <c r="B81" s="48" t="s">
        <v>190</v>
      </c>
      <c r="C81" s="119">
        <v>1</v>
      </c>
      <c r="D81" s="27"/>
      <c r="E81" s="136">
        <f t="shared" si="7"/>
        <v>0</v>
      </c>
    </row>
    <row r="82" spans="1:5">
      <c r="A82" s="127">
        <v>9.15</v>
      </c>
      <c r="B82" s="48" t="s">
        <v>190</v>
      </c>
      <c r="C82" s="119">
        <v>1</v>
      </c>
      <c r="D82" s="118"/>
      <c r="E82" s="136">
        <f t="shared" si="7"/>
        <v>0</v>
      </c>
    </row>
    <row r="83" spans="1:5" ht="18.75">
      <c r="A83" s="127">
        <v>9.16</v>
      </c>
      <c r="B83" s="48" t="s">
        <v>190</v>
      </c>
      <c r="C83" s="119">
        <v>1</v>
      </c>
      <c r="D83" s="27"/>
      <c r="E83" s="136">
        <f t="shared" si="7"/>
        <v>0</v>
      </c>
    </row>
    <row r="84" spans="1:5" ht="18.75">
      <c r="A84" s="127">
        <v>9.17</v>
      </c>
      <c r="B84" s="48" t="s">
        <v>190</v>
      </c>
      <c r="C84" s="119">
        <v>1</v>
      </c>
      <c r="D84" s="27"/>
      <c r="E84" s="136">
        <f t="shared" si="7"/>
        <v>0</v>
      </c>
    </row>
    <row r="85" spans="1:5" ht="18.75">
      <c r="A85" s="127">
        <v>9.18</v>
      </c>
      <c r="B85" s="48" t="s">
        <v>190</v>
      </c>
      <c r="C85" s="119">
        <v>1</v>
      </c>
      <c r="D85" s="27"/>
      <c r="E85" s="136">
        <f t="shared" si="7"/>
        <v>0</v>
      </c>
    </row>
    <row r="86" spans="1:5" ht="18.75">
      <c r="A86" s="127">
        <v>9.19</v>
      </c>
      <c r="B86" s="48" t="s">
        <v>190</v>
      </c>
      <c r="C86" s="119">
        <v>1</v>
      </c>
      <c r="D86" s="27"/>
      <c r="E86" s="136">
        <f t="shared" si="7"/>
        <v>0</v>
      </c>
    </row>
    <row r="87" spans="1:5" ht="18.75">
      <c r="A87" s="127">
        <v>9.1999999999999993</v>
      </c>
      <c r="B87" s="48" t="s">
        <v>190</v>
      </c>
      <c r="C87" s="119">
        <v>1</v>
      </c>
      <c r="D87" s="27"/>
      <c r="E87" s="136">
        <f t="shared" si="7"/>
        <v>0</v>
      </c>
    </row>
    <row r="88" spans="1:5" ht="18.75">
      <c r="A88" s="127">
        <v>9.2100000000000009</v>
      </c>
      <c r="B88" s="48" t="s">
        <v>190</v>
      </c>
      <c r="C88" s="119">
        <v>1</v>
      </c>
      <c r="D88" s="27"/>
      <c r="E88" s="136">
        <f t="shared" si="7"/>
        <v>0</v>
      </c>
    </row>
    <row r="89" spans="1:5" ht="18.75">
      <c r="A89" s="127">
        <v>9.2200000000000006</v>
      </c>
      <c r="B89" s="48" t="s">
        <v>191</v>
      </c>
      <c r="C89" s="119">
        <v>1</v>
      </c>
      <c r="D89" s="27"/>
      <c r="E89" s="136">
        <f t="shared" si="7"/>
        <v>0</v>
      </c>
    </row>
    <row r="90" spans="1:5" ht="18.75">
      <c r="A90" s="127">
        <v>9.23</v>
      </c>
      <c r="B90" s="48" t="s">
        <v>191</v>
      </c>
      <c r="C90" s="119">
        <v>1</v>
      </c>
      <c r="D90" s="27"/>
      <c r="E90" s="136">
        <f t="shared" si="7"/>
        <v>0</v>
      </c>
    </row>
    <row r="91" spans="1:5" ht="18.75">
      <c r="A91" s="127">
        <v>9.24</v>
      </c>
      <c r="B91" s="48" t="s">
        <v>206</v>
      </c>
      <c r="C91" s="119">
        <v>1</v>
      </c>
      <c r="D91" s="27"/>
      <c r="E91" s="136">
        <f t="shared" si="7"/>
        <v>0</v>
      </c>
    </row>
    <row r="92" spans="1:5" ht="18.75">
      <c r="A92" s="127">
        <v>9.25</v>
      </c>
      <c r="B92" s="48" t="s">
        <v>206</v>
      </c>
      <c r="C92" s="119">
        <v>1</v>
      </c>
      <c r="D92" s="27"/>
      <c r="E92" s="136">
        <f t="shared" si="7"/>
        <v>0</v>
      </c>
    </row>
    <row r="93" spans="1:5" ht="18.75">
      <c r="A93" s="127">
        <v>9.26</v>
      </c>
      <c r="B93" s="48" t="s">
        <v>206</v>
      </c>
      <c r="C93" s="119">
        <v>1</v>
      </c>
      <c r="D93" s="27"/>
      <c r="E93" s="136">
        <f t="shared" si="7"/>
        <v>0</v>
      </c>
    </row>
    <row r="94" spans="1:5" ht="18.75">
      <c r="A94" s="127">
        <v>9.27</v>
      </c>
      <c r="B94" s="48" t="s">
        <v>207</v>
      </c>
      <c r="C94" s="119">
        <v>1</v>
      </c>
      <c r="D94" s="27"/>
      <c r="E94" s="136">
        <f t="shared" si="7"/>
        <v>0</v>
      </c>
    </row>
    <row r="95" spans="1:5" ht="18.75">
      <c r="A95" s="245" t="s">
        <v>208</v>
      </c>
      <c r="B95" s="246"/>
      <c r="C95" s="246"/>
      <c r="D95" s="247"/>
      <c r="E95" s="144">
        <f>SUM(E68:E94)</f>
        <v>0</v>
      </c>
    </row>
    <row r="96" spans="1:5" ht="18.75">
      <c r="A96" s="128">
        <v>10</v>
      </c>
      <c r="B96" s="123"/>
      <c r="C96" s="121"/>
      <c r="D96" s="122"/>
      <c r="E96" s="137"/>
    </row>
    <row r="97" spans="1:5" ht="18.75">
      <c r="A97" s="125">
        <v>10.1</v>
      </c>
      <c r="B97" s="48" t="s">
        <v>193</v>
      </c>
      <c r="C97" s="119">
        <v>1</v>
      </c>
      <c r="D97" s="27"/>
      <c r="E97" s="136">
        <f>D97*C97</f>
        <v>0</v>
      </c>
    </row>
    <row r="98" spans="1:5" ht="18.75">
      <c r="A98" s="125">
        <v>10.199999999999999</v>
      </c>
      <c r="B98" s="48" t="s">
        <v>193</v>
      </c>
      <c r="C98" s="119">
        <v>1</v>
      </c>
      <c r="D98" s="27"/>
      <c r="E98" s="136">
        <f>D98*C98</f>
        <v>0</v>
      </c>
    </row>
    <row r="99" spans="1:5" ht="18.75">
      <c r="A99" s="245" t="s">
        <v>209</v>
      </c>
      <c r="B99" s="246"/>
      <c r="C99" s="246"/>
      <c r="D99" s="247"/>
      <c r="E99" s="144">
        <f>SUM(E97:E98)</f>
        <v>0</v>
      </c>
    </row>
    <row r="100" spans="1:5" ht="18.75">
      <c r="A100" s="128">
        <v>11</v>
      </c>
      <c r="B100" s="123"/>
      <c r="C100" s="121"/>
      <c r="D100" s="122"/>
      <c r="E100" s="137"/>
    </row>
    <row r="101" spans="1:5" ht="18.75">
      <c r="A101" s="125">
        <v>11.1</v>
      </c>
      <c r="B101" s="48" t="s">
        <v>190</v>
      </c>
      <c r="C101" s="119">
        <v>1</v>
      </c>
      <c r="D101" s="27"/>
      <c r="E101" s="136">
        <f>D101*C101</f>
        <v>0</v>
      </c>
    </row>
    <row r="102" spans="1:5" ht="18.75">
      <c r="A102" s="125">
        <v>11.2</v>
      </c>
      <c r="B102" s="48" t="s">
        <v>190</v>
      </c>
      <c r="C102" s="119">
        <v>1</v>
      </c>
      <c r="D102" s="27"/>
      <c r="E102" s="136">
        <f t="shared" ref="E102:E116" si="8">D102*C102</f>
        <v>0</v>
      </c>
    </row>
    <row r="103" spans="1:5" ht="18.75">
      <c r="A103" s="125">
        <v>11.3</v>
      </c>
      <c r="B103" s="48" t="s">
        <v>190</v>
      </c>
      <c r="C103" s="119">
        <v>1</v>
      </c>
      <c r="D103" s="27"/>
      <c r="E103" s="136">
        <f t="shared" si="8"/>
        <v>0</v>
      </c>
    </row>
    <row r="104" spans="1:5" ht="18.75">
      <c r="A104" s="125">
        <v>11.4</v>
      </c>
      <c r="B104" s="48" t="s">
        <v>190</v>
      </c>
      <c r="C104" s="119">
        <v>1</v>
      </c>
      <c r="D104" s="27"/>
      <c r="E104" s="136">
        <f t="shared" si="8"/>
        <v>0</v>
      </c>
    </row>
    <row r="105" spans="1:5" ht="18.75">
      <c r="A105" s="125">
        <v>11.5</v>
      </c>
      <c r="B105" s="48" t="s">
        <v>190</v>
      </c>
      <c r="C105" s="119">
        <v>1</v>
      </c>
      <c r="D105" s="27"/>
      <c r="E105" s="136">
        <f t="shared" si="8"/>
        <v>0</v>
      </c>
    </row>
    <row r="106" spans="1:5" ht="18.75">
      <c r="A106" s="125">
        <v>11.6</v>
      </c>
      <c r="B106" s="48" t="s">
        <v>190</v>
      </c>
      <c r="C106" s="119">
        <v>1</v>
      </c>
      <c r="D106" s="27"/>
      <c r="E106" s="136">
        <f t="shared" si="8"/>
        <v>0</v>
      </c>
    </row>
    <row r="107" spans="1:5" ht="18.75">
      <c r="A107" s="125">
        <v>11.7</v>
      </c>
      <c r="B107" s="48" t="s">
        <v>190</v>
      </c>
      <c r="C107" s="119">
        <v>1</v>
      </c>
      <c r="D107" s="27"/>
      <c r="E107" s="136">
        <f t="shared" si="8"/>
        <v>0</v>
      </c>
    </row>
    <row r="108" spans="1:5" ht="18.75">
      <c r="A108" s="125">
        <v>11.8</v>
      </c>
      <c r="B108" s="48" t="s">
        <v>190</v>
      </c>
      <c r="C108" s="119">
        <v>1</v>
      </c>
      <c r="D108" s="27"/>
      <c r="E108" s="136">
        <f t="shared" si="8"/>
        <v>0</v>
      </c>
    </row>
    <row r="109" spans="1:5" ht="18.75">
      <c r="A109" s="125">
        <v>11.9</v>
      </c>
      <c r="B109" s="48" t="s">
        <v>190</v>
      </c>
      <c r="C109" s="119">
        <v>1</v>
      </c>
      <c r="D109" s="27"/>
      <c r="E109" s="136">
        <f t="shared" si="8"/>
        <v>0</v>
      </c>
    </row>
    <row r="110" spans="1:5" ht="18.75">
      <c r="A110" s="127">
        <v>11.1</v>
      </c>
      <c r="B110" s="48" t="s">
        <v>190</v>
      </c>
      <c r="C110" s="119">
        <v>1</v>
      </c>
      <c r="D110" s="27"/>
      <c r="E110" s="136">
        <f t="shared" si="8"/>
        <v>0</v>
      </c>
    </row>
    <row r="111" spans="1:5" ht="18.75">
      <c r="A111" s="127">
        <v>11.11</v>
      </c>
      <c r="B111" s="48" t="s">
        <v>206</v>
      </c>
      <c r="C111" s="119">
        <v>1</v>
      </c>
      <c r="D111" s="27"/>
      <c r="E111" s="136">
        <f t="shared" si="8"/>
        <v>0</v>
      </c>
    </row>
    <row r="112" spans="1:5" ht="18.75">
      <c r="A112" s="127">
        <v>11.12</v>
      </c>
      <c r="B112" s="48" t="s">
        <v>206</v>
      </c>
      <c r="C112" s="119">
        <v>1</v>
      </c>
      <c r="D112" s="27"/>
      <c r="E112" s="136">
        <f t="shared" si="8"/>
        <v>0</v>
      </c>
    </row>
    <row r="113" spans="1:5" ht="18.75">
      <c r="A113" s="127">
        <v>11.13</v>
      </c>
      <c r="B113" s="48" t="s">
        <v>206</v>
      </c>
      <c r="C113" s="119">
        <v>1</v>
      </c>
      <c r="D113" s="27"/>
      <c r="E113" s="136">
        <f t="shared" si="8"/>
        <v>0</v>
      </c>
    </row>
    <row r="114" spans="1:5" ht="18.75">
      <c r="A114" s="127">
        <v>11.14</v>
      </c>
      <c r="B114" s="48" t="s">
        <v>206</v>
      </c>
      <c r="C114" s="119">
        <v>1</v>
      </c>
      <c r="D114" s="27"/>
      <c r="E114" s="136">
        <f t="shared" si="8"/>
        <v>0</v>
      </c>
    </row>
    <row r="115" spans="1:5" ht="18.75">
      <c r="A115" s="127">
        <v>11.15</v>
      </c>
      <c r="B115" s="48" t="s">
        <v>206</v>
      </c>
      <c r="C115" s="119">
        <v>1</v>
      </c>
      <c r="D115" s="27"/>
      <c r="E115" s="136">
        <f t="shared" si="8"/>
        <v>0</v>
      </c>
    </row>
    <row r="116" spans="1:5" ht="18.75">
      <c r="A116" s="129">
        <v>11.16</v>
      </c>
      <c r="B116" s="48" t="s">
        <v>206</v>
      </c>
      <c r="C116" s="119">
        <v>1</v>
      </c>
      <c r="D116" s="27"/>
      <c r="E116" s="136">
        <f t="shared" si="8"/>
        <v>0</v>
      </c>
    </row>
    <row r="117" spans="1:5" ht="18.75">
      <c r="A117" s="245" t="s">
        <v>210</v>
      </c>
      <c r="B117" s="246"/>
      <c r="C117" s="246"/>
      <c r="D117" s="247"/>
      <c r="E117" s="144">
        <f>SUM(E101:E116)</f>
        <v>0</v>
      </c>
    </row>
    <row r="118" spans="1:5" ht="18.75">
      <c r="A118" s="128">
        <v>12</v>
      </c>
      <c r="B118" s="123"/>
      <c r="C118" s="121"/>
      <c r="D118" s="122"/>
      <c r="E118" s="137"/>
    </row>
    <row r="119" spans="1:5" ht="18.75">
      <c r="A119" s="130">
        <v>12.1</v>
      </c>
      <c r="B119" s="48" t="s">
        <v>206</v>
      </c>
      <c r="C119" s="119">
        <v>1</v>
      </c>
      <c r="D119" s="27"/>
      <c r="E119" s="136">
        <f>D119*C119</f>
        <v>0</v>
      </c>
    </row>
    <row r="120" spans="1:5" ht="18.75">
      <c r="A120" s="130">
        <v>12.2</v>
      </c>
      <c r="B120" s="48" t="s">
        <v>190</v>
      </c>
      <c r="C120" s="119">
        <v>1</v>
      </c>
      <c r="D120" s="27"/>
      <c r="E120" s="136">
        <f t="shared" ref="E120:E123" si="9">D120*C120</f>
        <v>0</v>
      </c>
    </row>
    <row r="121" spans="1:5" ht="18.75">
      <c r="A121" s="130">
        <v>12.3</v>
      </c>
      <c r="B121" s="48" t="s">
        <v>190</v>
      </c>
      <c r="C121" s="119">
        <v>1</v>
      </c>
      <c r="D121" s="27"/>
      <c r="E121" s="136">
        <f t="shared" si="9"/>
        <v>0</v>
      </c>
    </row>
    <row r="122" spans="1:5" ht="18.75">
      <c r="A122" s="130">
        <v>12.4</v>
      </c>
      <c r="B122" s="48" t="s">
        <v>190</v>
      </c>
      <c r="C122" s="119">
        <v>1</v>
      </c>
      <c r="D122" s="27"/>
      <c r="E122" s="136">
        <f t="shared" si="9"/>
        <v>0</v>
      </c>
    </row>
    <row r="123" spans="1:5" ht="19.5" thickBot="1">
      <c r="A123" s="131">
        <v>12.5</v>
      </c>
      <c r="B123" s="116" t="s">
        <v>206</v>
      </c>
      <c r="C123" s="140">
        <v>1</v>
      </c>
      <c r="D123" s="141"/>
      <c r="E123" s="142">
        <f t="shared" si="9"/>
        <v>0</v>
      </c>
    </row>
    <row r="124" spans="1:5" ht="19.5" thickBot="1">
      <c r="A124" s="245" t="s">
        <v>211</v>
      </c>
      <c r="B124" s="246"/>
      <c r="C124" s="246"/>
      <c r="D124" s="247"/>
      <c r="E124" s="144">
        <f>SUM(E119:E123)</f>
        <v>0</v>
      </c>
    </row>
    <row r="125" spans="1:5" ht="26.25" customHeight="1" thickBot="1">
      <c r="A125" s="244" t="s">
        <v>212</v>
      </c>
      <c r="B125" s="244"/>
      <c r="C125" s="244"/>
      <c r="D125" s="244"/>
      <c r="E125" s="143">
        <f>SUM(E16+E22+E30+E36+E41+E53+E62+E66+E95+E99+E117+E124)</f>
        <v>0</v>
      </c>
    </row>
  </sheetData>
  <mergeCells count="16">
    <mergeCell ref="A3:E4"/>
    <mergeCell ref="A1:E1"/>
    <mergeCell ref="A2:E2"/>
    <mergeCell ref="A125:D125"/>
    <mergeCell ref="A16:D16"/>
    <mergeCell ref="A22:D22"/>
    <mergeCell ref="A30:D30"/>
    <mergeCell ref="A36:D36"/>
    <mergeCell ref="A41:D41"/>
    <mergeCell ref="A53:D53"/>
    <mergeCell ref="A62:D62"/>
    <mergeCell ref="A66:D66"/>
    <mergeCell ref="A95:D95"/>
    <mergeCell ref="A99:D99"/>
    <mergeCell ref="A117:D117"/>
    <mergeCell ref="A124:D124"/>
  </mergeCells>
  <printOptions horizontalCentered="1" verticalCentered="1"/>
  <pageMargins left="0" right="0" top="0" bottom="0" header="0" footer="0"/>
  <pageSetup scale="69"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5">
    <tabColor theme="7"/>
  </sheetPr>
  <dimension ref="A1:K69"/>
  <sheetViews>
    <sheetView view="pageBreakPreview" zoomScale="80" zoomScaleNormal="50" zoomScaleSheetLayoutView="80" workbookViewId="0">
      <selection activeCell="E26" sqref="E26:G2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39</v>
      </c>
      <c r="D3" s="267"/>
      <c r="E3" s="37" t="s">
        <v>44</v>
      </c>
      <c r="F3" s="266" t="s">
        <v>45</v>
      </c>
      <c r="G3" s="270"/>
      <c r="H3" s="35" t="s">
        <v>46</v>
      </c>
      <c r="I3" s="266" t="s">
        <v>222</v>
      </c>
      <c r="J3" s="270"/>
      <c r="K3" s="267"/>
    </row>
    <row r="4" spans="1:11" ht="39.75" customHeight="1">
      <c r="A4" s="264" t="s">
        <v>215</v>
      </c>
      <c r="B4" s="265"/>
      <c r="C4" s="266">
        <v>141</v>
      </c>
      <c r="D4" s="267"/>
      <c r="E4" s="38" t="s">
        <v>49</v>
      </c>
      <c r="F4" s="273" t="s">
        <v>50</v>
      </c>
      <c r="G4" s="274"/>
      <c r="H4" s="36" t="s">
        <v>216</v>
      </c>
      <c r="I4" s="266">
        <v>30</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c r="J8" s="27">
        <v>15</v>
      </c>
      <c r="K8" s="25">
        <f>J8*I8</f>
        <v>0</v>
      </c>
    </row>
    <row r="9" spans="1:11" ht="126.75" customHeight="1">
      <c r="A9" s="12">
        <v>1.2</v>
      </c>
      <c r="B9" s="196" t="s">
        <v>64</v>
      </c>
      <c r="C9" s="196"/>
      <c r="D9" s="196"/>
      <c r="E9" s="197" t="s">
        <v>65</v>
      </c>
      <c r="F9" s="197"/>
      <c r="G9" s="197"/>
      <c r="H9" s="46" t="s">
        <v>63</v>
      </c>
      <c r="I9" s="28"/>
      <c r="J9" s="27">
        <v>15</v>
      </c>
      <c r="K9" s="25">
        <f>J9*I9</f>
        <v>0</v>
      </c>
    </row>
    <row r="10" spans="1:11" ht="25.5" customHeight="1">
      <c r="A10" s="90">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v>40</v>
      </c>
      <c r="J11" s="27">
        <v>4</v>
      </c>
      <c r="K11" s="25">
        <f t="shared" ref="K11:K16" si="0">J11*I11</f>
        <v>160</v>
      </c>
    </row>
    <row r="12" spans="1:11" ht="104.25"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45</v>
      </c>
      <c r="J13" s="27">
        <v>11</v>
      </c>
      <c r="K13" s="25">
        <f t="shared" si="0"/>
        <v>495</v>
      </c>
    </row>
    <row r="14" spans="1:11" ht="157.5" customHeight="1">
      <c r="A14" s="14">
        <v>2.4</v>
      </c>
      <c r="B14" s="175" t="s">
        <v>75</v>
      </c>
      <c r="C14" s="176"/>
      <c r="D14" s="177"/>
      <c r="E14" s="178" t="s">
        <v>76</v>
      </c>
      <c r="F14" s="179"/>
      <c r="G14" s="180"/>
      <c r="H14" s="46" t="s">
        <v>63</v>
      </c>
      <c r="I14" s="28">
        <v>40</v>
      </c>
      <c r="J14" s="27">
        <v>15</v>
      </c>
      <c r="K14" s="25">
        <f t="shared" si="0"/>
        <v>600</v>
      </c>
    </row>
    <row r="15" spans="1:11" ht="84" customHeight="1">
      <c r="A15" s="12">
        <v>2.5</v>
      </c>
      <c r="B15" s="175" t="s">
        <v>77</v>
      </c>
      <c r="C15" s="176"/>
      <c r="D15" s="177"/>
      <c r="E15" s="178" t="s">
        <v>78</v>
      </c>
      <c r="F15" s="179"/>
      <c r="G15" s="180"/>
      <c r="H15" s="46" t="s">
        <v>63</v>
      </c>
      <c r="I15" s="28"/>
      <c r="J15" s="27">
        <v>18</v>
      </c>
      <c r="K15" s="25">
        <f t="shared" si="0"/>
        <v>0</v>
      </c>
    </row>
    <row r="16" spans="1:11" ht="131.44999999999999" customHeight="1">
      <c r="A16" s="14">
        <v>2.6</v>
      </c>
      <c r="B16" s="175" t="s">
        <v>79</v>
      </c>
      <c r="C16" s="176"/>
      <c r="D16" s="177"/>
      <c r="E16" s="178" t="s">
        <v>80</v>
      </c>
      <c r="F16" s="179"/>
      <c r="G16" s="180"/>
      <c r="H16" s="46" t="s">
        <v>63</v>
      </c>
      <c r="I16" s="28"/>
      <c r="J16" s="27">
        <v>10</v>
      </c>
      <c r="K16" s="25">
        <f t="shared" si="0"/>
        <v>0</v>
      </c>
    </row>
    <row r="17" spans="1:11" ht="30" customHeight="1">
      <c r="A17" s="91">
        <v>3</v>
      </c>
      <c r="B17" s="263" t="s">
        <v>81</v>
      </c>
      <c r="C17" s="263"/>
      <c r="D17" s="263"/>
      <c r="E17" s="262" t="s">
        <v>82</v>
      </c>
      <c r="F17" s="262"/>
      <c r="G17" s="262"/>
      <c r="H17" s="47"/>
      <c r="I17" s="29"/>
      <c r="J17" s="26"/>
      <c r="K17" s="26"/>
    </row>
    <row r="18" spans="1:11" ht="90" customHeight="1">
      <c r="A18" s="12">
        <v>3.1</v>
      </c>
      <c r="B18" s="175" t="s">
        <v>83</v>
      </c>
      <c r="C18" s="176"/>
      <c r="D18" s="177"/>
      <c r="E18" s="178" t="s">
        <v>84</v>
      </c>
      <c r="F18" s="179"/>
      <c r="G18" s="180"/>
      <c r="H18" s="46" t="s">
        <v>85</v>
      </c>
      <c r="I18" s="28"/>
      <c r="J18" s="27">
        <v>50</v>
      </c>
      <c r="K18" s="25">
        <f t="shared" ref="K18:K23" si="1">J18*I18</f>
        <v>0</v>
      </c>
    </row>
    <row r="19" spans="1:11" ht="108.6" customHeight="1">
      <c r="A19" s="12">
        <v>3.2</v>
      </c>
      <c r="B19" s="175" t="s">
        <v>86</v>
      </c>
      <c r="C19" s="176"/>
      <c r="D19" s="177"/>
      <c r="E19" s="178" t="s">
        <v>87</v>
      </c>
      <c r="F19" s="179"/>
      <c r="G19" s="180"/>
      <c r="H19" s="46" t="s">
        <v>63</v>
      </c>
      <c r="I19" s="28"/>
      <c r="J19" s="27">
        <v>10</v>
      </c>
      <c r="K19" s="25">
        <f t="shared" si="1"/>
        <v>0</v>
      </c>
    </row>
    <row r="20" spans="1:11" ht="116.1" customHeight="1">
      <c r="A20" s="12">
        <v>3.3</v>
      </c>
      <c r="B20" s="175" t="s">
        <v>88</v>
      </c>
      <c r="C20" s="176"/>
      <c r="D20" s="177"/>
      <c r="E20" s="178" t="s">
        <v>89</v>
      </c>
      <c r="F20" s="179"/>
      <c r="G20" s="180"/>
      <c r="H20" s="46" t="s">
        <v>63</v>
      </c>
      <c r="I20" s="28"/>
      <c r="J20" s="27">
        <v>60</v>
      </c>
      <c r="K20" s="25">
        <f t="shared" si="1"/>
        <v>0</v>
      </c>
    </row>
    <row r="21" spans="1:11" ht="91.5" customHeight="1">
      <c r="A21" s="34">
        <v>3.4</v>
      </c>
      <c r="B21" s="175" t="s">
        <v>90</v>
      </c>
      <c r="C21" s="176"/>
      <c r="D21" s="177"/>
      <c r="E21" s="178" t="s">
        <v>91</v>
      </c>
      <c r="F21" s="179"/>
      <c r="G21" s="180"/>
      <c r="H21" s="48" t="s">
        <v>85</v>
      </c>
      <c r="I21" s="28"/>
      <c r="J21" s="27">
        <v>25</v>
      </c>
      <c r="K21" s="25">
        <f t="shared" si="1"/>
        <v>0</v>
      </c>
    </row>
    <row r="22" spans="1:11" ht="119.1" customHeight="1">
      <c r="A22" s="34">
        <v>3.5</v>
      </c>
      <c r="B22" s="175" t="s">
        <v>92</v>
      </c>
      <c r="C22" s="176"/>
      <c r="D22" s="177"/>
      <c r="E22" s="178" t="s">
        <v>93</v>
      </c>
      <c r="F22" s="179"/>
      <c r="G22" s="180"/>
      <c r="H22" s="46" t="s">
        <v>63</v>
      </c>
      <c r="I22" s="28"/>
      <c r="J22" s="27">
        <v>50</v>
      </c>
      <c r="K22" s="25">
        <f t="shared" si="1"/>
        <v>0</v>
      </c>
    </row>
    <row r="23" spans="1:11" ht="91.5" customHeight="1">
      <c r="A23" s="34">
        <v>3.6</v>
      </c>
      <c r="B23" s="175" t="s">
        <v>94</v>
      </c>
      <c r="C23" s="176"/>
      <c r="D23" s="177"/>
      <c r="E23" s="178" t="s">
        <v>95</v>
      </c>
      <c r="F23" s="179"/>
      <c r="G23" s="180"/>
      <c r="H23" s="48" t="s">
        <v>85</v>
      </c>
      <c r="I23" s="28"/>
      <c r="J23" s="27">
        <v>25</v>
      </c>
      <c r="K23" s="25">
        <f t="shared" si="1"/>
        <v>0</v>
      </c>
    </row>
    <row r="24" spans="1:11" ht="28.5" customHeight="1">
      <c r="A24" s="92">
        <v>4</v>
      </c>
      <c r="B24" s="262" t="s">
        <v>96</v>
      </c>
      <c r="C24" s="262"/>
      <c r="D24" s="262"/>
      <c r="E24" s="262" t="s">
        <v>97</v>
      </c>
      <c r="F24" s="262"/>
      <c r="G24" s="262"/>
      <c r="H24" s="47"/>
      <c r="I24" s="29"/>
      <c r="J24" s="26"/>
      <c r="K24" s="26"/>
    </row>
    <row r="25" spans="1:11" ht="148.5" customHeight="1">
      <c r="A25" s="12">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c r="J26" s="27">
        <v>90</v>
      </c>
      <c r="K26" s="25">
        <f>J26*I26</f>
        <v>0</v>
      </c>
    </row>
    <row r="27" spans="1:11" ht="89.1" customHeight="1">
      <c r="A27" s="12">
        <v>4.3</v>
      </c>
      <c r="B27" s="175" t="s">
        <v>102</v>
      </c>
      <c r="C27" s="176"/>
      <c r="D27" s="177"/>
      <c r="E27" s="178" t="s">
        <v>103</v>
      </c>
      <c r="F27" s="179"/>
      <c r="G27" s="180"/>
      <c r="H27" s="46" t="s">
        <v>63</v>
      </c>
      <c r="I27" s="28"/>
      <c r="J27" s="27">
        <v>90</v>
      </c>
      <c r="K27" s="25">
        <f>J27*I27</f>
        <v>0</v>
      </c>
    </row>
    <row r="28" spans="1:11" ht="97.5" customHeight="1">
      <c r="A28" s="14">
        <v>4.4000000000000004</v>
      </c>
      <c r="B28" s="175" t="s">
        <v>104</v>
      </c>
      <c r="C28" s="176"/>
      <c r="D28" s="177"/>
      <c r="E28" s="178" t="s">
        <v>105</v>
      </c>
      <c r="F28" s="179"/>
      <c r="G28" s="180"/>
      <c r="H28" s="49" t="s">
        <v>106</v>
      </c>
      <c r="I28" s="28"/>
      <c r="J28" s="27">
        <v>8</v>
      </c>
      <c r="K28" s="25">
        <f>J28*I28</f>
        <v>0</v>
      </c>
    </row>
    <row r="29" spans="1:11" ht="137.25" customHeight="1">
      <c r="A29" s="14">
        <v>4.5</v>
      </c>
      <c r="B29" s="175" t="s">
        <v>107</v>
      </c>
      <c r="C29" s="176"/>
      <c r="D29" s="177"/>
      <c r="E29" s="178" t="s">
        <v>108</v>
      </c>
      <c r="F29" s="179"/>
      <c r="G29" s="180"/>
      <c r="H29" s="49" t="s">
        <v>106</v>
      </c>
      <c r="I29" s="28"/>
      <c r="J29" s="27">
        <v>35</v>
      </c>
      <c r="K29" s="25">
        <f>J29*I29</f>
        <v>0</v>
      </c>
    </row>
    <row r="30" spans="1:11" ht="33" customHeight="1">
      <c r="A30" s="92">
        <v>5</v>
      </c>
      <c r="B30" s="262" t="s">
        <v>109</v>
      </c>
      <c r="C30" s="262"/>
      <c r="D30" s="262"/>
      <c r="E30" s="262" t="s">
        <v>110</v>
      </c>
      <c r="F30" s="262"/>
      <c r="G30" s="262"/>
      <c r="H30" s="47"/>
      <c r="I30" s="30"/>
      <c r="J30" s="26"/>
      <c r="K30" s="26"/>
    </row>
    <row r="31" spans="1:11" ht="167.25" customHeight="1">
      <c r="A31" s="14">
        <v>5.0999999999999996</v>
      </c>
      <c r="B31" s="196" t="s">
        <v>111</v>
      </c>
      <c r="C31" s="196"/>
      <c r="D31" s="196"/>
      <c r="E31" s="197" t="s">
        <v>112</v>
      </c>
      <c r="F31" s="197"/>
      <c r="G31" s="197"/>
      <c r="H31" s="48" t="s">
        <v>72</v>
      </c>
      <c r="I31" s="28"/>
      <c r="J31" s="27">
        <v>10</v>
      </c>
      <c r="K31" s="25">
        <f>J31*I31</f>
        <v>0</v>
      </c>
    </row>
    <row r="32" spans="1:11" ht="135" customHeight="1">
      <c r="A32" s="14">
        <v>5.2</v>
      </c>
      <c r="B32" s="196" t="s">
        <v>113</v>
      </c>
      <c r="C32" s="196"/>
      <c r="D32" s="196"/>
      <c r="E32" s="258" t="s">
        <v>114</v>
      </c>
      <c r="F32" s="258"/>
      <c r="G32" s="258"/>
      <c r="H32" s="48" t="s">
        <v>63</v>
      </c>
      <c r="I32" s="28"/>
      <c r="J32" s="27">
        <v>35</v>
      </c>
      <c r="K32" s="25">
        <f>J32*I32</f>
        <v>0</v>
      </c>
    </row>
    <row r="33" spans="1:11" ht="33" customHeight="1">
      <c r="A33" s="93">
        <v>6</v>
      </c>
      <c r="B33" s="259" t="s">
        <v>115</v>
      </c>
      <c r="C33" s="260"/>
      <c r="D33" s="261"/>
      <c r="E33" s="259" t="s">
        <v>116</v>
      </c>
      <c r="F33" s="260"/>
      <c r="G33" s="261"/>
      <c r="H33" s="50"/>
      <c r="I33" s="30"/>
      <c r="J33" s="26"/>
      <c r="K33" s="26"/>
    </row>
    <row r="34" spans="1:11" ht="112.5" customHeight="1">
      <c r="A34" s="12">
        <v>6.1</v>
      </c>
      <c r="B34" s="175" t="s">
        <v>117</v>
      </c>
      <c r="C34" s="176"/>
      <c r="D34" s="177"/>
      <c r="E34" s="178" t="s">
        <v>118</v>
      </c>
      <c r="F34" s="179"/>
      <c r="G34" s="180"/>
      <c r="H34" s="46" t="s">
        <v>85</v>
      </c>
      <c r="I34" s="28"/>
      <c r="J34" s="27">
        <v>200</v>
      </c>
      <c r="K34" s="25">
        <f>J34*I34</f>
        <v>0</v>
      </c>
    </row>
    <row r="35" spans="1:11" ht="113.25" customHeight="1">
      <c r="A35" s="12">
        <v>6.2</v>
      </c>
      <c r="B35" s="175" t="s">
        <v>119</v>
      </c>
      <c r="C35" s="176"/>
      <c r="D35" s="177"/>
      <c r="E35" s="178" t="s">
        <v>120</v>
      </c>
      <c r="F35" s="179"/>
      <c r="G35" s="180"/>
      <c r="H35" s="48" t="s">
        <v>85</v>
      </c>
      <c r="I35" s="28"/>
      <c r="J35" s="27">
        <v>200</v>
      </c>
      <c r="K35" s="25">
        <f>J35*I35</f>
        <v>0</v>
      </c>
    </row>
    <row r="36" spans="1:11" ht="113.25"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c r="J37" s="27">
        <v>210</v>
      </c>
      <c r="K37" s="25">
        <f t="shared" si="2"/>
        <v>0</v>
      </c>
    </row>
    <row r="38" spans="1:11" ht="113.25" customHeight="1">
      <c r="A38" s="12">
        <v>6.5</v>
      </c>
      <c r="B38" s="196" t="s">
        <v>125</v>
      </c>
      <c r="C38" s="196"/>
      <c r="D38" s="196"/>
      <c r="E38" s="197" t="s">
        <v>126</v>
      </c>
      <c r="F38" s="197"/>
      <c r="G38" s="197"/>
      <c r="H38" s="48" t="s">
        <v>72</v>
      </c>
      <c r="I38" s="28"/>
      <c r="J38" s="27">
        <v>15</v>
      </c>
      <c r="K38" s="25">
        <f t="shared" si="2"/>
        <v>0</v>
      </c>
    </row>
    <row r="39" spans="1:11" ht="87.75" customHeight="1">
      <c r="A39" s="12">
        <v>6.6</v>
      </c>
      <c r="B39" s="196" t="s">
        <v>127</v>
      </c>
      <c r="C39" s="196"/>
      <c r="D39" s="196"/>
      <c r="E39" s="197" t="s">
        <v>128</v>
      </c>
      <c r="F39" s="197"/>
      <c r="G39" s="197"/>
      <c r="H39" s="48" t="s">
        <v>85</v>
      </c>
      <c r="I39" s="28"/>
      <c r="J39" s="27">
        <v>30</v>
      </c>
      <c r="K39" s="25">
        <f t="shared" si="2"/>
        <v>0</v>
      </c>
    </row>
    <row r="40" spans="1:11" ht="113.25" customHeight="1">
      <c r="A40" s="12">
        <v>6.7</v>
      </c>
      <c r="B40" s="196" t="s">
        <v>129</v>
      </c>
      <c r="C40" s="196"/>
      <c r="D40" s="196"/>
      <c r="E40" s="197" t="s">
        <v>130</v>
      </c>
      <c r="F40" s="197"/>
      <c r="G40" s="197"/>
      <c r="H40" s="48" t="s">
        <v>72</v>
      </c>
      <c r="I40" s="28"/>
      <c r="J40" s="27">
        <v>20</v>
      </c>
      <c r="K40" s="25">
        <f t="shared" si="2"/>
        <v>0</v>
      </c>
    </row>
    <row r="41" spans="1:11" ht="137.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c r="J42" s="27">
        <v>35</v>
      </c>
      <c r="K42" s="25">
        <f t="shared" si="2"/>
        <v>0</v>
      </c>
    </row>
    <row r="43" spans="1:11" ht="75" customHeight="1">
      <c r="A43" s="40">
        <v>6.1</v>
      </c>
      <c r="B43" s="196" t="s">
        <v>135</v>
      </c>
      <c r="C43" s="196"/>
      <c r="D43" s="196"/>
      <c r="E43" s="197" t="s">
        <v>136</v>
      </c>
      <c r="F43" s="197"/>
      <c r="G43" s="197"/>
      <c r="H43" s="48" t="s">
        <v>85</v>
      </c>
      <c r="I43" s="28"/>
      <c r="J43" s="27">
        <v>20</v>
      </c>
      <c r="K43" s="25">
        <f t="shared" si="2"/>
        <v>0</v>
      </c>
    </row>
    <row r="44" spans="1:11" ht="57.75" customHeight="1">
      <c r="A44" s="40">
        <v>6.11</v>
      </c>
      <c r="B44" s="196" t="s">
        <v>137</v>
      </c>
      <c r="C44" s="196"/>
      <c r="D44" s="196"/>
      <c r="E44" s="197" t="s">
        <v>138</v>
      </c>
      <c r="F44" s="197"/>
      <c r="G44" s="197"/>
      <c r="H44" s="48" t="s">
        <v>85</v>
      </c>
      <c r="I44" s="28"/>
      <c r="J44" s="27">
        <v>120</v>
      </c>
      <c r="K44" s="25">
        <f t="shared" si="2"/>
        <v>0</v>
      </c>
    </row>
    <row r="45" spans="1:11" ht="111" customHeight="1">
      <c r="A45" s="40">
        <v>6.12</v>
      </c>
      <c r="B45" s="196" t="s">
        <v>139</v>
      </c>
      <c r="C45" s="196"/>
      <c r="D45" s="196"/>
      <c r="E45" s="197" t="s">
        <v>140</v>
      </c>
      <c r="F45" s="197"/>
      <c r="G45" s="197"/>
      <c r="H45" s="48" t="s">
        <v>85</v>
      </c>
      <c r="I45" s="28"/>
      <c r="J45" s="27">
        <v>90</v>
      </c>
      <c r="K45" s="25">
        <f t="shared" si="2"/>
        <v>0</v>
      </c>
    </row>
    <row r="46" spans="1:11" ht="106.35" customHeight="1">
      <c r="A46" s="40">
        <v>6.13</v>
      </c>
      <c r="B46" s="196" t="s">
        <v>141</v>
      </c>
      <c r="C46" s="196"/>
      <c r="D46" s="196"/>
      <c r="E46" s="197" t="s">
        <v>142</v>
      </c>
      <c r="F46" s="197"/>
      <c r="G46" s="197"/>
      <c r="H46" s="48" t="s">
        <v>85</v>
      </c>
      <c r="I46" s="28"/>
      <c r="J46" s="27">
        <v>90</v>
      </c>
      <c r="K46" s="25">
        <f t="shared" si="2"/>
        <v>0</v>
      </c>
    </row>
    <row r="47" spans="1:11" ht="97.35" customHeight="1">
      <c r="A47" s="40">
        <v>6.14</v>
      </c>
      <c r="B47" s="196" t="s">
        <v>143</v>
      </c>
      <c r="C47" s="196"/>
      <c r="D47" s="196"/>
      <c r="E47" s="212" t="s">
        <v>144</v>
      </c>
      <c r="F47" s="212"/>
      <c r="G47" s="212"/>
      <c r="H47" s="48" t="s">
        <v>85</v>
      </c>
      <c r="I47" s="28"/>
      <c r="J47" s="27">
        <v>220</v>
      </c>
      <c r="K47" s="25">
        <f t="shared" si="2"/>
        <v>0</v>
      </c>
    </row>
    <row r="48" spans="1:11" ht="113.45" customHeight="1">
      <c r="A48" s="40">
        <v>6.15</v>
      </c>
      <c r="B48" s="196" t="s">
        <v>145</v>
      </c>
      <c r="C48" s="196"/>
      <c r="D48" s="196"/>
      <c r="E48" s="197" t="s">
        <v>146</v>
      </c>
      <c r="F48" s="197"/>
      <c r="G48" s="197"/>
      <c r="H48" s="48" t="s">
        <v>85</v>
      </c>
      <c r="I48" s="28"/>
      <c r="J48" s="27">
        <v>120</v>
      </c>
      <c r="K48" s="25">
        <f t="shared" si="2"/>
        <v>0</v>
      </c>
    </row>
    <row r="49" spans="1:11" ht="97.5" customHeight="1">
      <c r="A49" s="40">
        <v>6.16</v>
      </c>
      <c r="B49" s="196" t="s">
        <v>147</v>
      </c>
      <c r="C49" s="196"/>
      <c r="D49" s="196"/>
      <c r="E49" s="212" t="s">
        <v>148</v>
      </c>
      <c r="F49" s="212"/>
      <c r="G49" s="212"/>
      <c r="H49" s="48" t="s">
        <v>85</v>
      </c>
      <c r="I49" s="28"/>
      <c r="J49" s="27">
        <v>175</v>
      </c>
      <c r="K49" s="25">
        <f t="shared" si="2"/>
        <v>0</v>
      </c>
    </row>
    <row r="50" spans="1:11" ht="110.1" customHeight="1">
      <c r="A50" s="40">
        <v>6.17</v>
      </c>
      <c r="B50" s="196" t="s">
        <v>149</v>
      </c>
      <c r="C50" s="196"/>
      <c r="D50" s="196"/>
      <c r="E50" s="197" t="s">
        <v>150</v>
      </c>
      <c r="F50" s="197"/>
      <c r="G50" s="197"/>
      <c r="H50" s="48" t="s">
        <v>85</v>
      </c>
      <c r="I50" s="28"/>
      <c r="J50" s="27">
        <v>185</v>
      </c>
      <c r="K50" s="25">
        <f t="shared" si="2"/>
        <v>0</v>
      </c>
    </row>
    <row r="51" spans="1:11" ht="138.6" customHeight="1">
      <c r="A51" s="40">
        <v>6.1800000000000104</v>
      </c>
      <c r="B51" s="196" t="s">
        <v>151</v>
      </c>
      <c r="C51" s="196"/>
      <c r="D51" s="196"/>
      <c r="E51" s="197" t="s">
        <v>152</v>
      </c>
      <c r="F51" s="197"/>
      <c r="G51" s="197"/>
      <c r="H51" s="48" t="s">
        <v>153</v>
      </c>
      <c r="I51" s="28"/>
      <c r="J51" s="27">
        <v>120</v>
      </c>
      <c r="K51" s="25">
        <f t="shared" si="2"/>
        <v>0</v>
      </c>
    </row>
    <row r="52" spans="1:11" ht="31.5" customHeight="1">
      <c r="A52" s="94">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c r="I53" s="28"/>
      <c r="J53" s="27">
        <v>25</v>
      </c>
      <c r="K53" s="25">
        <f t="shared" si="2"/>
        <v>0</v>
      </c>
    </row>
    <row r="54" spans="1:11" ht="113.25" customHeight="1">
      <c r="A54" s="14">
        <v>7.2</v>
      </c>
      <c r="B54" s="196" t="s">
        <v>158</v>
      </c>
      <c r="C54" s="196"/>
      <c r="D54" s="196"/>
      <c r="E54" s="212" t="s">
        <v>159</v>
      </c>
      <c r="F54" s="212"/>
      <c r="G54" s="212"/>
      <c r="H54" s="48"/>
      <c r="I54" s="28"/>
      <c r="J54" s="27">
        <v>25</v>
      </c>
      <c r="K54" s="25">
        <f t="shared" si="2"/>
        <v>0</v>
      </c>
    </row>
    <row r="55" spans="1:11" ht="31.5" customHeight="1" thickBot="1">
      <c r="A55" s="94">
        <v>8</v>
      </c>
      <c r="B55" s="248" t="s">
        <v>160</v>
      </c>
      <c r="C55" s="249"/>
      <c r="D55" s="250"/>
      <c r="E55" s="251" t="s">
        <v>161</v>
      </c>
      <c r="F55" s="251"/>
      <c r="G55" s="251"/>
      <c r="H55" s="51"/>
      <c r="I55" s="32"/>
      <c r="J55" s="32"/>
      <c r="K55" s="33"/>
    </row>
    <row r="56" spans="1:11" ht="127.5" customHeight="1" thickBot="1">
      <c r="A56" s="42">
        <v>8.1</v>
      </c>
      <c r="B56" s="252" t="s">
        <v>162</v>
      </c>
      <c r="C56" s="253"/>
      <c r="D56" s="254"/>
      <c r="E56" s="255" t="s">
        <v>163</v>
      </c>
      <c r="F56" s="256"/>
      <c r="G56" s="257"/>
      <c r="H56" s="52" t="s">
        <v>85</v>
      </c>
      <c r="I56" s="43"/>
      <c r="J56" s="44">
        <v>50</v>
      </c>
      <c r="K56" s="45">
        <f t="shared" ref="K56:K67" si="3">I56*J56</f>
        <v>0</v>
      </c>
    </row>
    <row r="57" spans="1:11" ht="124.5" customHeight="1" thickBot="1">
      <c r="A57" s="14">
        <v>8.1999999999999993</v>
      </c>
      <c r="B57" s="220" t="s">
        <v>164</v>
      </c>
      <c r="C57" s="220"/>
      <c r="D57" s="220"/>
      <c r="E57" s="221" t="s">
        <v>165</v>
      </c>
      <c r="F57" s="221"/>
      <c r="G57" s="221"/>
      <c r="H57" s="48" t="s">
        <v>85</v>
      </c>
      <c r="I57" s="43"/>
      <c r="J57" s="44">
        <v>10</v>
      </c>
      <c r="K57" s="45">
        <f t="shared" si="3"/>
        <v>0</v>
      </c>
    </row>
    <row r="58" spans="1:11" ht="120" customHeight="1">
      <c r="A58" s="42">
        <v>8.3000000000000007</v>
      </c>
      <c r="B58" s="224" t="s">
        <v>164</v>
      </c>
      <c r="C58" s="224"/>
      <c r="D58" s="224"/>
      <c r="E58" s="225" t="s">
        <v>166</v>
      </c>
      <c r="F58" s="225"/>
      <c r="G58" s="225"/>
      <c r="H58" s="49" t="s">
        <v>85</v>
      </c>
      <c r="I58" s="43"/>
      <c r="J58" s="44">
        <v>10</v>
      </c>
      <c r="K58" s="45">
        <f t="shared" si="3"/>
        <v>0</v>
      </c>
    </row>
    <row r="59" spans="1:11" ht="150" customHeight="1" thickBot="1">
      <c r="A59" s="14">
        <v>8.4</v>
      </c>
      <c r="B59" s="220" t="s">
        <v>167</v>
      </c>
      <c r="C59" s="220"/>
      <c r="D59" s="220"/>
      <c r="E59" s="221" t="s">
        <v>168</v>
      </c>
      <c r="F59" s="221"/>
      <c r="G59" s="221"/>
      <c r="H59" s="48" t="s">
        <v>85</v>
      </c>
      <c r="I59" s="28"/>
      <c r="J59" s="27">
        <v>30</v>
      </c>
      <c r="K59" s="45">
        <f t="shared" si="3"/>
        <v>0</v>
      </c>
    </row>
    <row r="60" spans="1:11" ht="148.5" customHeight="1">
      <c r="A60" s="42">
        <v>8.5</v>
      </c>
      <c r="B60" s="220" t="s">
        <v>169</v>
      </c>
      <c r="C60" s="220"/>
      <c r="D60" s="220"/>
      <c r="E60" s="221" t="s">
        <v>170</v>
      </c>
      <c r="F60" s="221"/>
      <c r="G60" s="221"/>
      <c r="H60" s="48" t="s">
        <v>85</v>
      </c>
      <c r="I60" s="28"/>
      <c r="J60" s="27">
        <v>45</v>
      </c>
      <c r="K60" s="25">
        <f t="shared" si="3"/>
        <v>0</v>
      </c>
    </row>
    <row r="61" spans="1:11" ht="172.5" customHeight="1" thickBot="1">
      <c r="A61" s="14">
        <v>8.6</v>
      </c>
      <c r="B61" s="220" t="s">
        <v>171</v>
      </c>
      <c r="C61" s="220"/>
      <c r="D61" s="220"/>
      <c r="E61" s="221" t="s">
        <v>172</v>
      </c>
      <c r="F61" s="221"/>
      <c r="G61" s="221"/>
      <c r="H61" s="48" t="s">
        <v>85</v>
      </c>
      <c r="I61" s="28"/>
      <c r="J61" s="27">
        <v>60</v>
      </c>
      <c r="K61" s="25">
        <f t="shared" si="3"/>
        <v>0</v>
      </c>
    </row>
    <row r="62" spans="1:11" ht="150" customHeight="1">
      <c r="A62" s="42">
        <v>8.6999999999999993</v>
      </c>
      <c r="B62" s="220" t="s">
        <v>173</v>
      </c>
      <c r="C62" s="220"/>
      <c r="D62" s="220"/>
      <c r="E62" s="221" t="s">
        <v>174</v>
      </c>
      <c r="F62" s="221"/>
      <c r="G62" s="221"/>
      <c r="H62" s="48" t="s">
        <v>85</v>
      </c>
      <c r="I62" s="28"/>
      <c r="J62" s="27">
        <v>50</v>
      </c>
      <c r="K62" s="25">
        <f t="shared" si="3"/>
        <v>0</v>
      </c>
    </row>
    <row r="63" spans="1:11" ht="195.75"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42">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v>0</v>
      </c>
      <c r="J65" s="27">
        <v>4</v>
      </c>
      <c r="K65" s="25">
        <f t="shared" si="3"/>
        <v>0</v>
      </c>
    </row>
    <row r="66" spans="1:11" ht="121.5" hidden="1" customHeight="1">
      <c r="A66" s="40">
        <v>8.11</v>
      </c>
      <c r="B66" s="220" t="s">
        <v>181</v>
      </c>
      <c r="C66" s="220"/>
      <c r="D66" s="220"/>
      <c r="E66" s="221" t="s">
        <v>182</v>
      </c>
      <c r="F66" s="221"/>
      <c r="G66" s="221"/>
      <c r="H66" s="48" t="s">
        <v>72</v>
      </c>
      <c r="I66" s="28">
        <v>0</v>
      </c>
      <c r="J66" s="27">
        <v>6</v>
      </c>
      <c r="K66" s="25">
        <f t="shared" si="3"/>
        <v>0</v>
      </c>
    </row>
    <row r="67" spans="1:11" ht="121.5" hidden="1"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1255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6"/>
  <dimension ref="A1:K69"/>
  <sheetViews>
    <sheetView view="pageBreakPreview" zoomScale="80" zoomScaleNormal="50" zoomScaleSheetLayoutView="80" workbookViewId="0">
      <selection activeCell="A6" sqref="A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1.42578125" style="7" customWidth="1"/>
    <col min="9" max="9" width="10.85546875" style="1" customWidth="1"/>
    <col min="10" max="10" width="10.42578125" style="1" customWidth="1"/>
    <col min="11" max="11" width="13.8554687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c r="D3" s="267"/>
      <c r="E3" s="37" t="s">
        <v>44</v>
      </c>
      <c r="F3" s="266"/>
      <c r="G3" s="270"/>
      <c r="H3" s="35" t="s">
        <v>46</v>
      </c>
      <c r="I3" s="266"/>
      <c r="J3" s="270"/>
      <c r="K3" s="267"/>
    </row>
    <row r="4" spans="1:11" ht="39.75" customHeight="1">
      <c r="A4" s="264" t="s">
        <v>215</v>
      </c>
      <c r="B4" s="265"/>
      <c r="C4" s="266"/>
      <c r="D4" s="267"/>
      <c r="E4" s="38" t="s">
        <v>226</v>
      </c>
      <c r="F4" s="273">
        <f>H69</f>
        <v>0</v>
      </c>
      <c r="G4" s="274"/>
      <c r="H4" s="36" t="s">
        <v>227</v>
      </c>
      <c r="I4" s="266"/>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228</v>
      </c>
      <c r="C8" s="176"/>
      <c r="D8" s="177"/>
      <c r="E8" s="178" t="s">
        <v>62</v>
      </c>
      <c r="F8" s="179"/>
      <c r="G8" s="180"/>
      <c r="H8" s="46" t="s">
        <v>63</v>
      </c>
      <c r="I8" s="28">
        <v>0</v>
      </c>
      <c r="J8" s="27">
        <v>15</v>
      </c>
      <c r="K8" s="25">
        <f>J8*I8</f>
        <v>0</v>
      </c>
    </row>
    <row r="9" spans="1:11" ht="126.75" customHeight="1">
      <c r="A9" s="14">
        <v>1.2</v>
      </c>
      <c r="B9" s="196" t="s">
        <v>229</v>
      </c>
      <c r="C9" s="196"/>
      <c r="D9" s="196"/>
      <c r="E9" s="197" t="s">
        <v>65</v>
      </c>
      <c r="F9" s="197"/>
      <c r="G9" s="197"/>
      <c r="H9" s="46" t="s">
        <v>63</v>
      </c>
      <c r="I9" s="28">
        <v>0</v>
      </c>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230</v>
      </c>
      <c r="C11" s="176"/>
      <c r="D11" s="177"/>
      <c r="E11" s="178" t="s">
        <v>69</v>
      </c>
      <c r="F11" s="179"/>
      <c r="G11" s="180"/>
      <c r="H11" s="46" t="s">
        <v>63</v>
      </c>
      <c r="I11" s="28">
        <v>0</v>
      </c>
      <c r="J11" s="27">
        <v>4</v>
      </c>
      <c r="K11" s="25">
        <f t="shared" ref="K11:K16" si="0">J11*I11</f>
        <v>0</v>
      </c>
    </row>
    <row r="12" spans="1:11" ht="104.25" customHeight="1">
      <c r="A12" s="14">
        <v>2.2000000000000002</v>
      </c>
      <c r="B12" s="175" t="s">
        <v>231</v>
      </c>
      <c r="C12" s="176"/>
      <c r="D12" s="177"/>
      <c r="E12" s="178" t="s">
        <v>71</v>
      </c>
      <c r="F12" s="179"/>
      <c r="G12" s="180"/>
      <c r="H12" s="48" t="s">
        <v>72</v>
      </c>
      <c r="I12" s="28">
        <v>0</v>
      </c>
      <c r="J12" s="27">
        <v>8</v>
      </c>
      <c r="K12" s="25">
        <f t="shared" si="0"/>
        <v>0</v>
      </c>
    </row>
    <row r="13" spans="1:11" ht="93" customHeight="1">
      <c r="A13" s="12">
        <v>2.2999999999999998</v>
      </c>
      <c r="B13" s="175" t="s">
        <v>232</v>
      </c>
      <c r="C13" s="176"/>
      <c r="D13" s="177"/>
      <c r="E13" s="178" t="s">
        <v>74</v>
      </c>
      <c r="F13" s="179"/>
      <c r="G13" s="180"/>
      <c r="H13" s="48" t="s">
        <v>72</v>
      </c>
      <c r="I13" s="28">
        <v>0</v>
      </c>
      <c r="J13" s="27">
        <v>11</v>
      </c>
      <c r="K13" s="25">
        <f t="shared" si="0"/>
        <v>0</v>
      </c>
    </row>
    <row r="14" spans="1:11" ht="157.5" customHeight="1">
      <c r="A14" s="14">
        <v>2.4</v>
      </c>
      <c r="B14" s="175" t="s">
        <v>233</v>
      </c>
      <c r="C14" s="176"/>
      <c r="D14" s="177"/>
      <c r="E14" s="178" t="s">
        <v>76</v>
      </c>
      <c r="F14" s="179"/>
      <c r="G14" s="180"/>
      <c r="H14" s="46" t="s">
        <v>63</v>
      </c>
      <c r="I14" s="28">
        <v>0</v>
      </c>
      <c r="J14" s="27">
        <v>15</v>
      </c>
      <c r="K14" s="25">
        <f t="shared" si="0"/>
        <v>0</v>
      </c>
    </row>
    <row r="15" spans="1:11" ht="84" customHeight="1">
      <c r="A15" s="12">
        <v>2.5</v>
      </c>
      <c r="B15" s="175" t="s">
        <v>234</v>
      </c>
      <c r="C15" s="176"/>
      <c r="D15" s="177"/>
      <c r="E15" s="178" t="s">
        <v>78</v>
      </c>
      <c r="F15" s="179"/>
      <c r="G15" s="180"/>
      <c r="H15" s="46" t="s">
        <v>63</v>
      </c>
      <c r="I15" s="28">
        <v>0</v>
      </c>
      <c r="J15" s="27">
        <v>18</v>
      </c>
      <c r="K15" s="25">
        <f t="shared" si="0"/>
        <v>0</v>
      </c>
    </row>
    <row r="16" spans="1:11" ht="99" customHeight="1">
      <c r="A16" s="14">
        <v>2.6</v>
      </c>
      <c r="B16" s="175" t="s">
        <v>235</v>
      </c>
      <c r="C16" s="176"/>
      <c r="D16" s="177"/>
      <c r="E16" s="178" t="s">
        <v>80</v>
      </c>
      <c r="F16" s="179"/>
      <c r="G16" s="180"/>
      <c r="H16" s="46" t="s">
        <v>63</v>
      </c>
      <c r="I16" s="28">
        <v>0</v>
      </c>
      <c r="J16" s="27">
        <v>10</v>
      </c>
      <c r="K16" s="25">
        <f t="shared" si="0"/>
        <v>0</v>
      </c>
    </row>
    <row r="17" spans="1:11" ht="30" customHeight="1">
      <c r="A17" s="15">
        <v>3</v>
      </c>
      <c r="B17" s="263" t="s">
        <v>81</v>
      </c>
      <c r="C17" s="263"/>
      <c r="D17" s="263"/>
      <c r="E17" s="262" t="s">
        <v>82</v>
      </c>
      <c r="F17" s="262"/>
      <c r="G17" s="262"/>
      <c r="H17" s="47"/>
      <c r="I17" s="29"/>
      <c r="J17" s="26"/>
      <c r="K17" s="26"/>
    </row>
    <row r="18" spans="1:11" ht="90" customHeight="1">
      <c r="A18" s="12">
        <v>3.1</v>
      </c>
      <c r="B18" s="175" t="s">
        <v>236</v>
      </c>
      <c r="C18" s="176"/>
      <c r="D18" s="177"/>
      <c r="E18" s="178" t="s">
        <v>84</v>
      </c>
      <c r="F18" s="179"/>
      <c r="G18" s="180"/>
      <c r="H18" s="46" t="s">
        <v>85</v>
      </c>
      <c r="I18" s="28">
        <v>0</v>
      </c>
      <c r="J18" s="27">
        <v>50</v>
      </c>
      <c r="K18" s="25">
        <f t="shared" ref="K18:K23" si="1">J18*I18</f>
        <v>0</v>
      </c>
    </row>
    <row r="19" spans="1:11" ht="98.25" customHeight="1">
      <c r="A19" s="12">
        <v>3.2</v>
      </c>
      <c r="B19" s="175" t="s">
        <v>237</v>
      </c>
      <c r="C19" s="176"/>
      <c r="D19" s="177"/>
      <c r="E19" s="178" t="s">
        <v>87</v>
      </c>
      <c r="F19" s="179"/>
      <c r="G19" s="180"/>
      <c r="H19" s="46" t="s">
        <v>63</v>
      </c>
      <c r="I19" s="28">
        <v>0</v>
      </c>
      <c r="J19" s="27">
        <v>10</v>
      </c>
      <c r="K19" s="25">
        <f t="shared" si="1"/>
        <v>0</v>
      </c>
    </row>
    <row r="20" spans="1:11" ht="91.5" customHeight="1">
      <c r="A20" s="12">
        <v>3.3</v>
      </c>
      <c r="B20" s="175" t="s">
        <v>238</v>
      </c>
      <c r="C20" s="176"/>
      <c r="D20" s="177"/>
      <c r="E20" s="178" t="s">
        <v>89</v>
      </c>
      <c r="F20" s="179"/>
      <c r="G20" s="180"/>
      <c r="H20" s="46" t="s">
        <v>63</v>
      </c>
      <c r="I20" s="28">
        <v>0</v>
      </c>
      <c r="J20" s="27">
        <v>60</v>
      </c>
      <c r="K20" s="25">
        <f t="shared" si="1"/>
        <v>0</v>
      </c>
    </row>
    <row r="21" spans="1:11" ht="91.5" customHeight="1">
      <c r="A21" s="34">
        <v>3.4</v>
      </c>
      <c r="B21" s="175" t="s">
        <v>239</v>
      </c>
      <c r="C21" s="176"/>
      <c r="D21" s="177"/>
      <c r="E21" s="178" t="s">
        <v>91</v>
      </c>
      <c r="F21" s="179"/>
      <c r="G21" s="180"/>
      <c r="H21" s="48" t="s">
        <v>85</v>
      </c>
      <c r="I21" s="28">
        <v>0</v>
      </c>
      <c r="J21" s="27">
        <v>25</v>
      </c>
      <c r="K21" s="25">
        <f t="shared" si="1"/>
        <v>0</v>
      </c>
    </row>
    <row r="22" spans="1:11" ht="91.5" customHeight="1">
      <c r="A22" s="34">
        <v>3.5</v>
      </c>
      <c r="B22" s="175" t="s">
        <v>240</v>
      </c>
      <c r="C22" s="176"/>
      <c r="D22" s="177"/>
      <c r="E22" s="178" t="s">
        <v>93</v>
      </c>
      <c r="F22" s="179"/>
      <c r="G22" s="180"/>
      <c r="H22" s="46" t="s">
        <v>63</v>
      </c>
      <c r="I22" s="28">
        <v>0</v>
      </c>
      <c r="J22" s="27">
        <v>50</v>
      </c>
      <c r="K22" s="25">
        <f t="shared" si="1"/>
        <v>0</v>
      </c>
    </row>
    <row r="23" spans="1:11" ht="91.5" customHeight="1">
      <c r="A23" s="34">
        <v>3.6</v>
      </c>
      <c r="B23" s="175" t="s">
        <v>241</v>
      </c>
      <c r="C23" s="176"/>
      <c r="D23" s="177"/>
      <c r="E23" s="178" t="s">
        <v>95</v>
      </c>
      <c r="F23" s="179"/>
      <c r="G23" s="180"/>
      <c r="H23" s="48" t="s">
        <v>85</v>
      </c>
      <c r="I23" s="28">
        <v>0</v>
      </c>
      <c r="J23" s="27">
        <v>25</v>
      </c>
      <c r="K23" s="25">
        <f t="shared" si="1"/>
        <v>0</v>
      </c>
    </row>
    <row r="24" spans="1:11" ht="28.5" customHeight="1">
      <c r="A24" s="16">
        <v>4</v>
      </c>
      <c r="B24" s="262" t="s">
        <v>96</v>
      </c>
      <c r="C24" s="262"/>
      <c r="D24" s="262"/>
      <c r="E24" s="262" t="s">
        <v>97</v>
      </c>
      <c r="F24" s="262"/>
      <c r="G24" s="262"/>
      <c r="H24" s="47"/>
      <c r="I24" s="29"/>
      <c r="J24" s="26"/>
      <c r="K24" s="26"/>
    </row>
    <row r="25" spans="1:11" ht="148.5" customHeight="1">
      <c r="A25" s="12">
        <v>4.0999999999999996</v>
      </c>
      <c r="B25" s="175" t="s">
        <v>242</v>
      </c>
      <c r="C25" s="176"/>
      <c r="D25" s="177"/>
      <c r="E25" s="178" t="s">
        <v>99</v>
      </c>
      <c r="F25" s="179"/>
      <c r="G25" s="180"/>
      <c r="H25" s="46" t="s">
        <v>63</v>
      </c>
      <c r="I25" s="28">
        <v>0</v>
      </c>
      <c r="J25" s="27">
        <v>110</v>
      </c>
      <c r="K25" s="25">
        <f>J25*I25</f>
        <v>0</v>
      </c>
    </row>
    <row r="26" spans="1:11" ht="112.5" customHeight="1">
      <c r="A26" s="14">
        <v>4.2</v>
      </c>
      <c r="B26" s="175" t="s">
        <v>243</v>
      </c>
      <c r="C26" s="176"/>
      <c r="D26" s="177"/>
      <c r="E26" s="178" t="s">
        <v>101</v>
      </c>
      <c r="F26" s="179"/>
      <c r="G26" s="180"/>
      <c r="H26" s="46" t="s">
        <v>63</v>
      </c>
      <c r="I26" s="28">
        <v>0</v>
      </c>
      <c r="J26" s="27">
        <v>90</v>
      </c>
      <c r="K26" s="25">
        <f>J26*I26</f>
        <v>0</v>
      </c>
    </row>
    <row r="27" spans="1:11" ht="89.1" customHeight="1">
      <c r="A27" s="12">
        <v>4.3</v>
      </c>
      <c r="B27" s="175" t="s">
        <v>244</v>
      </c>
      <c r="C27" s="176"/>
      <c r="D27" s="177"/>
      <c r="E27" s="178" t="s">
        <v>103</v>
      </c>
      <c r="F27" s="179"/>
      <c r="G27" s="180"/>
      <c r="H27" s="46" t="s">
        <v>63</v>
      </c>
      <c r="I27" s="28">
        <v>0</v>
      </c>
      <c r="J27" s="27">
        <v>90</v>
      </c>
      <c r="K27" s="25">
        <f>J27*I27</f>
        <v>0</v>
      </c>
    </row>
    <row r="28" spans="1:11" ht="97.5" customHeight="1">
      <c r="A28" s="14">
        <v>4.4000000000000004</v>
      </c>
      <c r="B28" s="175" t="s">
        <v>245</v>
      </c>
      <c r="C28" s="176"/>
      <c r="D28" s="177"/>
      <c r="E28" s="178" t="s">
        <v>105</v>
      </c>
      <c r="F28" s="179"/>
      <c r="G28" s="180"/>
      <c r="H28" s="49" t="s">
        <v>106</v>
      </c>
      <c r="I28" s="28">
        <v>0</v>
      </c>
      <c r="J28" s="27">
        <v>8</v>
      </c>
      <c r="K28" s="25">
        <f>J28*I28</f>
        <v>0</v>
      </c>
    </row>
    <row r="29" spans="1:11" ht="137.25" customHeight="1">
      <c r="A29" s="14">
        <v>4.4000000000000004</v>
      </c>
      <c r="B29" s="175" t="s">
        <v>246</v>
      </c>
      <c r="C29" s="176"/>
      <c r="D29" s="177"/>
      <c r="E29" s="178" t="s">
        <v>108</v>
      </c>
      <c r="F29" s="179"/>
      <c r="G29" s="180"/>
      <c r="H29" s="49" t="s">
        <v>106</v>
      </c>
      <c r="I29" s="28">
        <v>0</v>
      </c>
      <c r="J29" s="27">
        <v>35</v>
      </c>
      <c r="K29" s="25">
        <f>J29*I29</f>
        <v>0</v>
      </c>
    </row>
    <row r="30" spans="1:11" ht="33" customHeight="1">
      <c r="A30" s="16">
        <v>5</v>
      </c>
      <c r="B30" s="262" t="s">
        <v>247</v>
      </c>
      <c r="C30" s="262"/>
      <c r="D30" s="262"/>
      <c r="E30" s="262" t="s">
        <v>110</v>
      </c>
      <c r="F30" s="262"/>
      <c r="G30" s="262"/>
      <c r="H30" s="47"/>
      <c r="I30" s="30"/>
      <c r="J30" s="26"/>
      <c r="K30" s="26"/>
    </row>
    <row r="31" spans="1:11" ht="167.25" customHeight="1">
      <c r="A31" s="14">
        <v>5.0999999999999996</v>
      </c>
      <c r="B31" s="196" t="s">
        <v>248</v>
      </c>
      <c r="C31" s="196"/>
      <c r="D31" s="196"/>
      <c r="E31" s="197" t="s">
        <v>112</v>
      </c>
      <c r="F31" s="197"/>
      <c r="G31" s="197"/>
      <c r="H31" s="48" t="s">
        <v>72</v>
      </c>
      <c r="I31" s="28">
        <v>0</v>
      </c>
      <c r="J31" s="27">
        <v>10</v>
      </c>
      <c r="K31" s="25">
        <f>J31*I31</f>
        <v>0</v>
      </c>
    </row>
    <row r="32" spans="1:11" ht="135" customHeight="1">
      <c r="A32" s="14">
        <v>5.2</v>
      </c>
      <c r="B32" s="196" t="s">
        <v>249</v>
      </c>
      <c r="C32" s="196"/>
      <c r="D32" s="196"/>
      <c r="E32" s="258" t="s">
        <v>114</v>
      </c>
      <c r="F32" s="258"/>
      <c r="G32" s="258"/>
      <c r="H32" s="48" t="s">
        <v>63</v>
      </c>
      <c r="I32" s="28">
        <v>0</v>
      </c>
      <c r="J32" s="27">
        <v>35</v>
      </c>
      <c r="K32" s="25">
        <f>J32*I32</f>
        <v>0</v>
      </c>
    </row>
    <row r="33" spans="1:11" ht="33" customHeight="1">
      <c r="A33" s="41">
        <v>6</v>
      </c>
      <c r="B33" s="259" t="s">
        <v>115</v>
      </c>
      <c r="C33" s="260"/>
      <c r="D33" s="261"/>
      <c r="E33" s="259" t="s">
        <v>116</v>
      </c>
      <c r="F33" s="260"/>
      <c r="G33" s="261"/>
      <c r="H33" s="50"/>
      <c r="I33" s="30"/>
      <c r="J33" s="26"/>
      <c r="K33" s="26"/>
    </row>
    <row r="34" spans="1:11" ht="112.5" customHeight="1">
      <c r="A34" s="12">
        <v>6.1</v>
      </c>
      <c r="B34" s="175" t="s">
        <v>250</v>
      </c>
      <c r="C34" s="176"/>
      <c r="D34" s="177"/>
      <c r="E34" s="178" t="s">
        <v>118</v>
      </c>
      <c r="F34" s="179"/>
      <c r="G34" s="180"/>
      <c r="H34" s="46" t="s">
        <v>85</v>
      </c>
      <c r="I34" s="28">
        <v>0</v>
      </c>
      <c r="J34" s="27">
        <v>200</v>
      </c>
      <c r="K34" s="25">
        <f>J34*I34</f>
        <v>0</v>
      </c>
    </row>
    <row r="35" spans="1:11" ht="113.25" customHeight="1">
      <c r="A35" s="12">
        <v>6.2</v>
      </c>
      <c r="B35" s="175" t="s">
        <v>251</v>
      </c>
      <c r="C35" s="176"/>
      <c r="D35" s="177"/>
      <c r="E35" s="178" t="s">
        <v>120</v>
      </c>
      <c r="F35" s="179"/>
      <c r="G35" s="180"/>
      <c r="H35" s="48" t="s">
        <v>85</v>
      </c>
      <c r="I35" s="28">
        <v>0</v>
      </c>
      <c r="J35" s="27">
        <v>200</v>
      </c>
      <c r="K35" s="25">
        <f>J35*I35</f>
        <v>0</v>
      </c>
    </row>
    <row r="36" spans="1:11" ht="113.25" customHeight="1">
      <c r="A36" s="14">
        <v>6.3</v>
      </c>
      <c r="B36" s="196" t="s">
        <v>252</v>
      </c>
      <c r="C36" s="196"/>
      <c r="D36" s="196"/>
      <c r="E36" s="197" t="s">
        <v>122</v>
      </c>
      <c r="F36" s="197"/>
      <c r="G36" s="197"/>
      <c r="H36" s="48" t="s">
        <v>85</v>
      </c>
      <c r="I36" s="28">
        <v>0</v>
      </c>
      <c r="J36" s="27">
        <v>250</v>
      </c>
      <c r="K36" s="25">
        <f t="shared" ref="K36:K54" si="2">J36*I36</f>
        <v>0</v>
      </c>
    </row>
    <row r="37" spans="1:11" ht="113.25" customHeight="1">
      <c r="A37" s="14">
        <v>6.4</v>
      </c>
      <c r="B37" s="196" t="s">
        <v>253</v>
      </c>
      <c r="C37" s="196"/>
      <c r="D37" s="196"/>
      <c r="E37" s="197" t="s">
        <v>124</v>
      </c>
      <c r="F37" s="197"/>
      <c r="G37" s="197"/>
      <c r="H37" s="48" t="s">
        <v>85</v>
      </c>
      <c r="I37" s="28">
        <v>0</v>
      </c>
      <c r="J37" s="27">
        <v>210</v>
      </c>
      <c r="K37" s="25">
        <f t="shared" si="2"/>
        <v>0</v>
      </c>
    </row>
    <row r="38" spans="1:11" ht="113.25" customHeight="1">
      <c r="A38" s="14">
        <v>6.5</v>
      </c>
      <c r="B38" s="196" t="s">
        <v>254</v>
      </c>
      <c r="C38" s="196"/>
      <c r="D38" s="196"/>
      <c r="E38" s="197" t="s">
        <v>126</v>
      </c>
      <c r="F38" s="197"/>
      <c r="G38" s="197"/>
      <c r="H38" s="48" t="s">
        <v>72</v>
      </c>
      <c r="I38" s="28">
        <v>0</v>
      </c>
      <c r="J38" s="27">
        <v>15</v>
      </c>
      <c r="K38" s="25">
        <f t="shared" si="2"/>
        <v>0</v>
      </c>
    </row>
    <row r="39" spans="1:11" ht="87.75" customHeight="1">
      <c r="A39" s="14">
        <v>6.6</v>
      </c>
      <c r="B39" s="196" t="s">
        <v>255</v>
      </c>
      <c r="C39" s="196"/>
      <c r="D39" s="196"/>
      <c r="E39" s="197" t="s">
        <v>128</v>
      </c>
      <c r="F39" s="197"/>
      <c r="G39" s="197"/>
      <c r="H39" s="48" t="s">
        <v>85</v>
      </c>
      <c r="I39" s="28">
        <v>0</v>
      </c>
      <c r="J39" s="27">
        <v>30</v>
      </c>
      <c r="K39" s="25">
        <f t="shared" si="2"/>
        <v>0</v>
      </c>
    </row>
    <row r="40" spans="1:11" ht="113.25" customHeight="1">
      <c r="A40" s="14">
        <v>6.7</v>
      </c>
      <c r="B40" s="196" t="s">
        <v>256</v>
      </c>
      <c r="C40" s="196"/>
      <c r="D40" s="196"/>
      <c r="E40" s="197" t="s">
        <v>130</v>
      </c>
      <c r="F40" s="197"/>
      <c r="G40" s="197"/>
      <c r="H40" s="48" t="s">
        <v>72</v>
      </c>
      <c r="I40" s="28">
        <v>0</v>
      </c>
      <c r="J40" s="27">
        <v>20</v>
      </c>
      <c r="K40" s="25">
        <f t="shared" si="2"/>
        <v>0</v>
      </c>
    </row>
    <row r="41" spans="1:11" ht="113.25" customHeight="1">
      <c r="A41" s="14">
        <v>6.8</v>
      </c>
      <c r="B41" s="196" t="s">
        <v>131</v>
      </c>
      <c r="C41" s="196"/>
      <c r="D41" s="196"/>
      <c r="E41" s="197" t="s">
        <v>132</v>
      </c>
      <c r="F41" s="197"/>
      <c r="G41" s="197"/>
      <c r="H41" s="48" t="s">
        <v>85</v>
      </c>
      <c r="I41" s="28">
        <v>0</v>
      </c>
      <c r="J41" s="27">
        <v>175</v>
      </c>
      <c r="K41" s="25">
        <f t="shared" si="2"/>
        <v>0</v>
      </c>
    </row>
    <row r="42" spans="1:11" ht="72" customHeight="1">
      <c r="A42" s="14">
        <v>6.9</v>
      </c>
      <c r="B42" s="196" t="s">
        <v>257</v>
      </c>
      <c r="C42" s="196"/>
      <c r="D42" s="196"/>
      <c r="E42" s="197" t="s">
        <v>134</v>
      </c>
      <c r="F42" s="197"/>
      <c r="G42" s="197"/>
      <c r="H42" s="48" t="s">
        <v>85</v>
      </c>
      <c r="I42" s="28">
        <v>0</v>
      </c>
      <c r="J42" s="27">
        <v>35</v>
      </c>
      <c r="K42" s="25">
        <f t="shared" si="2"/>
        <v>0</v>
      </c>
    </row>
    <row r="43" spans="1:11" ht="75" customHeight="1">
      <c r="A43" s="40">
        <v>6.1</v>
      </c>
      <c r="B43" s="196" t="s">
        <v>258</v>
      </c>
      <c r="C43" s="196"/>
      <c r="D43" s="196"/>
      <c r="E43" s="197" t="s">
        <v>136</v>
      </c>
      <c r="F43" s="197"/>
      <c r="G43" s="197"/>
      <c r="H43" s="48" t="s">
        <v>85</v>
      </c>
      <c r="I43" s="28">
        <v>0</v>
      </c>
      <c r="J43" s="27">
        <v>20</v>
      </c>
      <c r="K43" s="25">
        <f t="shared" si="2"/>
        <v>0</v>
      </c>
    </row>
    <row r="44" spans="1:11" ht="57.75" customHeight="1">
      <c r="A44" s="40">
        <v>6.11</v>
      </c>
      <c r="B44" s="196" t="s">
        <v>259</v>
      </c>
      <c r="C44" s="196"/>
      <c r="D44" s="196"/>
      <c r="E44" s="197" t="s">
        <v>138</v>
      </c>
      <c r="F44" s="197"/>
      <c r="G44" s="197"/>
      <c r="H44" s="48" t="s">
        <v>85</v>
      </c>
      <c r="I44" s="28">
        <v>0</v>
      </c>
      <c r="J44" s="27">
        <v>120</v>
      </c>
      <c r="K44" s="25">
        <f t="shared" si="2"/>
        <v>0</v>
      </c>
    </row>
    <row r="45" spans="1:11" ht="94.5" customHeight="1">
      <c r="A45" s="40">
        <v>6.12</v>
      </c>
      <c r="B45" s="196" t="s">
        <v>260</v>
      </c>
      <c r="C45" s="196"/>
      <c r="D45" s="196"/>
      <c r="E45" s="197" t="s">
        <v>140</v>
      </c>
      <c r="F45" s="197"/>
      <c r="G45" s="197"/>
      <c r="H45" s="48" t="s">
        <v>85</v>
      </c>
      <c r="I45" s="28">
        <v>0</v>
      </c>
      <c r="J45" s="27">
        <v>90</v>
      </c>
      <c r="K45" s="25">
        <f t="shared" si="2"/>
        <v>0</v>
      </c>
    </row>
    <row r="46" spans="1:11" ht="91.5" customHeight="1">
      <c r="A46" s="40">
        <v>6.13</v>
      </c>
      <c r="B46" s="196" t="s">
        <v>261</v>
      </c>
      <c r="C46" s="196"/>
      <c r="D46" s="196"/>
      <c r="E46" s="197" t="s">
        <v>142</v>
      </c>
      <c r="F46" s="197"/>
      <c r="G46" s="197"/>
      <c r="H46" s="48" t="s">
        <v>85</v>
      </c>
      <c r="I46" s="28">
        <v>0</v>
      </c>
      <c r="J46" s="27">
        <v>90</v>
      </c>
      <c r="K46" s="25">
        <f t="shared" si="2"/>
        <v>0</v>
      </c>
    </row>
    <row r="47" spans="1:11" ht="72" customHeight="1">
      <c r="A47" s="40">
        <v>6.14</v>
      </c>
      <c r="B47" s="196" t="s">
        <v>262</v>
      </c>
      <c r="C47" s="196"/>
      <c r="D47" s="196"/>
      <c r="E47" s="212" t="s">
        <v>144</v>
      </c>
      <c r="F47" s="212"/>
      <c r="G47" s="212"/>
      <c r="H47" s="48" t="s">
        <v>85</v>
      </c>
      <c r="I47" s="28">
        <v>0</v>
      </c>
      <c r="J47" s="27">
        <v>220</v>
      </c>
      <c r="K47" s="25">
        <f t="shared" si="2"/>
        <v>0</v>
      </c>
    </row>
    <row r="48" spans="1:11" ht="93.75" customHeight="1">
      <c r="A48" s="40">
        <v>6.15</v>
      </c>
      <c r="B48" s="196" t="s">
        <v>263</v>
      </c>
      <c r="C48" s="196"/>
      <c r="D48" s="196"/>
      <c r="E48" s="197" t="s">
        <v>146</v>
      </c>
      <c r="F48" s="197"/>
      <c r="G48" s="197"/>
      <c r="H48" s="48" t="s">
        <v>85</v>
      </c>
      <c r="I48" s="28">
        <v>0</v>
      </c>
      <c r="J48" s="27">
        <v>120</v>
      </c>
      <c r="K48" s="25">
        <f t="shared" si="2"/>
        <v>0</v>
      </c>
    </row>
    <row r="49" spans="1:11" ht="97.5" customHeight="1">
      <c r="A49" s="40">
        <v>6.16</v>
      </c>
      <c r="B49" s="196" t="s">
        <v>147</v>
      </c>
      <c r="C49" s="196"/>
      <c r="D49" s="196"/>
      <c r="E49" s="212" t="s">
        <v>148</v>
      </c>
      <c r="F49" s="212"/>
      <c r="G49" s="212"/>
      <c r="H49" s="48" t="s">
        <v>85</v>
      </c>
      <c r="I49" s="28">
        <v>0</v>
      </c>
      <c r="J49" s="27">
        <v>175</v>
      </c>
      <c r="K49" s="25">
        <f t="shared" si="2"/>
        <v>0</v>
      </c>
    </row>
    <row r="50" spans="1:11" ht="84.75" customHeight="1">
      <c r="A50" s="40">
        <v>6.17</v>
      </c>
      <c r="B50" s="196" t="s">
        <v>264</v>
      </c>
      <c r="C50" s="196"/>
      <c r="D50" s="196"/>
      <c r="E50" s="197" t="s">
        <v>150</v>
      </c>
      <c r="F50" s="197"/>
      <c r="G50" s="197"/>
      <c r="H50" s="48" t="s">
        <v>85</v>
      </c>
      <c r="I50" s="28">
        <v>0</v>
      </c>
      <c r="J50" s="27">
        <v>185</v>
      </c>
      <c r="K50" s="25">
        <f t="shared" si="2"/>
        <v>0</v>
      </c>
    </row>
    <row r="51" spans="1:11" ht="113.25" customHeight="1">
      <c r="A51" s="40">
        <v>6.18</v>
      </c>
      <c r="B51" s="196" t="s">
        <v>265</v>
      </c>
      <c r="C51" s="196"/>
      <c r="D51" s="196"/>
      <c r="E51" s="197" t="s">
        <v>152</v>
      </c>
      <c r="F51" s="197"/>
      <c r="G51" s="197"/>
      <c r="H51" s="48" t="s">
        <v>153</v>
      </c>
      <c r="I51" s="28">
        <v>0</v>
      </c>
      <c r="J51" s="27">
        <v>120</v>
      </c>
      <c r="K51" s="25">
        <f t="shared" si="2"/>
        <v>0</v>
      </c>
    </row>
    <row r="52" spans="1:11" ht="31.5" customHeight="1">
      <c r="A52" s="31">
        <v>7</v>
      </c>
      <c r="B52" s="248" t="s">
        <v>154</v>
      </c>
      <c r="C52" s="249"/>
      <c r="D52" s="250"/>
      <c r="E52" s="251" t="s">
        <v>155</v>
      </c>
      <c r="F52" s="251"/>
      <c r="G52" s="251"/>
      <c r="H52" s="51"/>
      <c r="I52" s="32"/>
      <c r="J52" s="32"/>
      <c r="K52" s="33"/>
    </row>
    <row r="53" spans="1:11" ht="113.25" customHeight="1">
      <c r="A53" s="14">
        <v>7.1</v>
      </c>
      <c r="B53" s="196" t="s">
        <v>156</v>
      </c>
      <c r="C53" s="196"/>
      <c r="D53" s="196"/>
      <c r="E53" s="197" t="s">
        <v>157</v>
      </c>
      <c r="F53" s="197"/>
      <c r="G53" s="197"/>
      <c r="H53" s="48" t="s">
        <v>63</v>
      </c>
      <c r="I53" s="28">
        <v>0</v>
      </c>
      <c r="J53" s="27">
        <v>25</v>
      </c>
      <c r="K53" s="25">
        <f t="shared" si="2"/>
        <v>0</v>
      </c>
    </row>
    <row r="54" spans="1:11" ht="113.25" customHeight="1">
      <c r="A54" s="14">
        <v>7.2</v>
      </c>
      <c r="B54" s="196" t="s">
        <v>266</v>
      </c>
      <c r="C54" s="196"/>
      <c r="D54" s="196"/>
      <c r="E54" s="212" t="s">
        <v>159</v>
      </c>
      <c r="F54" s="212"/>
      <c r="G54" s="212"/>
      <c r="H54" s="48" t="s">
        <v>63</v>
      </c>
      <c r="I54" s="28">
        <v>0</v>
      </c>
      <c r="J54" s="27">
        <v>25</v>
      </c>
      <c r="K54" s="25">
        <f t="shared" si="2"/>
        <v>0</v>
      </c>
    </row>
    <row r="55" spans="1:11" ht="31.5" customHeight="1" thickBot="1">
      <c r="A55" s="31">
        <v>8</v>
      </c>
      <c r="B55" s="248" t="s">
        <v>160</v>
      </c>
      <c r="C55" s="249"/>
      <c r="D55" s="250"/>
      <c r="E55" s="251" t="s">
        <v>161</v>
      </c>
      <c r="F55" s="251"/>
      <c r="G55" s="251"/>
      <c r="H55" s="51"/>
      <c r="I55" s="32"/>
      <c r="J55" s="32"/>
      <c r="K55" s="33"/>
    </row>
    <row r="56" spans="1:11" ht="127.5" customHeight="1" thickBot="1">
      <c r="A56" s="42">
        <v>8.1</v>
      </c>
      <c r="B56" s="252" t="s">
        <v>267</v>
      </c>
      <c r="C56" s="253"/>
      <c r="D56" s="254"/>
      <c r="E56" s="255" t="s">
        <v>163</v>
      </c>
      <c r="F56" s="256"/>
      <c r="G56" s="257"/>
      <c r="H56" s="52" t="s">
        <v>85</v>
      </c>
      <c r="I56" s="43">
        <v>0</v>
      </c>
      <c r="J56" s="44">
        <v>50</v>
      </c>
      <c r="K56" s="45">
        <f t="shared" ref="K56:K67" si="3">I56*J56</f>
        <v>0</v>
      </c>
    </row>
    <row r="57" spans="1:11" ht="124.5" customHeight="1" thickBot="1">
      <c r="A57" s="14">
        <v>8.1999999999999993</v>
      </c>
      <c r="B57" s="220" t="s">
        <v>268</v>
      </c>
      <c r="C57" s="220"/>
      <c r="D57" s="220"/>
      <c r="E57" s="221" t="s">
        <v>165</v>
      </c>
      <c r="F57" s="221"/>
      <c r="G57" s="221"/>
      <c r="H57" s="48" t="s">
        <v>85</v>
      </c>
      <c r="I57" s="43">
        <v>0</v>
      </c>
      <c r="J57" s="44">
        <v>10</v>
      </c>
      <c r="K57" s="45">
        <f t="shared" si="3"/>
        <v>0</v>
      </c>
    </row>
    <row r="58" spans="1:11" ht="120" customHeight="1">
      <c r="A58" s="14">
        <v>8.3000000000000007</v>
      </c>
      <c r="B58" s="224" t="s">
        <v>268</v>
      </c>
      <c r="C58" s="224"/>
      <c r="D58" s="224"/>
      <c r="E58" s="225" t="s">
        <v>166</v>
      </c>
      <c r="F58" s="225"/>
      <c r="G58" s="225"/>
      <c r="H58" s="49" t="s">
        <v>85</v>
      </c>
      <c r="I58" s="43">
        <v>0</v>
      </c>
      <c r="J58" s="44">
        <v>10</v>
      </c>
      <c r="K58" s="45">
        <f t="shared" si="3"/>
        <v>0</v>
      </c>
    </row>
    <row r="59" spans="1:11" ht="150" customHeight="1">
      <c r="A59" s="14">
        <v>8.4</v>
      </c>
      <c r="B59" s="220" t="s">
        <v>167</v>
      </c>
      <c r="C59" s="220"/>
      <c r="D59" s="220"/>
      <c r="E59" s="221" t="s">
        <v>168</v>
      </c>
      <c r="F59" s="221"/>
      <c r="G59" s="221"/>
      <c r="H59" s="48" t="s">
        <v>85</v>
      </c>
      <c r="I59" s="28">
        <v>0</v>
      </c>
      <c r="J59" s="27">
        <v>30</v>
      </c>
      <c r="K59" s="45">
        <f t="shared" si="3"/>
        <v>0</v>
      </c>
    </row>
    <row r="60" spans="1:11" ht="148.5" customHeight="1">
      <c r="A60" s="14">
        <v>8.5</v>
      </c>
      <c r="B60" s="220" t="s">
        <v>169</v>
      </c>
      <c r="C60" s="220"/>
      <c r="D60" s="220"/>
      <c r="E60" s="221" t="s">
        <v>170</v>
      </c>
      <c r="F60" s="221"/>
      <c r="G60" s="221"/>
      <c r="H60" s="48" t="s">
        <v>85</v>
      </c>
      <c r="I60" s="28">
        <v>0</v>
      </c>
      <c r="J60" s="27">
        <v>45</v>
      </c>
      <c r="K60" s="25">
        <f t="shared" si="3"/>
        <v>0</v>
      </c>
    </row>
    <row r="61" spans="1:11" ht="172.5" customHeight="1">
      <c r="A61" s="14">
        <v>8.6</v>
      </c>
      <c r="B61" s="220" t="s">
        <v>171</v>
      </c>
      <c r="C61" s="220"/>
      <c r="D61" s="220"/>
      <c r="E61" s="221" t="s">
        <v>172</v>
      </c>
      <c r="F61" s="221"/>
      <c r="G61" s="221"/>
      <c r="H61" s="48" t="s">
        <v>85</v>
      </c>
      <c r="I61" s="28">
        <v>0</v>
      </c>
      <c r="J61" s="27">
        <v>60</v>
      </c>
      <c r="K61" s="25">
        <f t="shared" si="3"/>
        <v>0</v>
      </c>
    </row>
    <row r="62" spans="1:11" ht="150" customHeight="1">
      <c r="A62" s="14">
        <v>8.6999999999999993</v>
      </c>
      <c r="B62" s="220" t="s">
        <v>173</v>
      </c>
      <c r="C62" s="220"/>
      <c r="D62" s="220"/>
      <c r="E62" s="221" t="s">
        <v>174</v>
      </c>
      <c r="F62" s="221"/>
      <c r="G62" s="221"/>
      <c r="H62" s="48" t="s">
        <v>85</v>
      </c>
      <c r="I62" s="28">
        <v>0</v>
      </c>
      <c r="J62" s="27">
        <v>50</v>
      </c>
      <c r="K62" s="25">
        <f t="shared" si="3"/>
        <v>0</v>
      </c>
    </row>
    <row r="63" spans="1:11" ht="195.75" customHeight="1">
      <c r="A63" s="14">
        <v>8.8000000000000007</v>
      </c>
      <c r="B63" s="220" t="s">
        <v>175</v>
      </c>
      <c r="C63" s="220"/>
      <c r="D63" s="220"/>
      <c r="E63" s="221" t="s">
        <v>176</v>
      </c>
      <c r="F63" s="221"/>
      <c r="G63" s="221"/>
      <c r="H63" s="48" t="s">
        <v>85</v>
      </c>
      <c r="I63" s="28">
        <v>0</v>
      </c>
      <c r="J63" s="27">
        <v>75</v>
      </c>
      <c r="K63" s="25">
        <f t="shared" si="3"/>
        <v>0</v>
      </c>
    </row>
    <row r="64" spans="1:11" ht="150" customHeight="1">
      <c r="A64" s="14">
        <v>8.9</v>
      </c>
      <c r="B64" s="220" t="s">
        <v>177</v>
      </c>
      <c r="C64" s="220"/>
      <c r="D64" s="220"/>
      <c r="E64" s="221" t="s">
        <v>178</v>
      </c>
      <c r="F64" s="221"/>
      <c r="G64" s="221"/>
      <c r="H64" s="48" t="s">
        <v>72</v>
      </c>
      <c r="I64" s="28">
        <v>0</v>
      </c>
      <c r="J64" s="27">
        <v>5</v>
      </c>
      <c r="K64" s="25">
        <f t="shared" si="3"/>
        <v>0</v>
      </c>
    </row>
    <row r="65" spans="1:11" ht="129" customHeight="1">
      <c r="A65" s="40">
        <v>8.1</v>
      </c>
      <c r="B65" s="220" t="s">
        <v>179</v>
      </c>
      <c r="C65" s="220"/>
      <c r="D65" s="220"/>
      <c r="E65" s="221" t="s">
        <v>180</v>
      </c>
      <c r="F65" s="221"/>
      <c r="G65" s="221"/>
      <c r="H65" s="48" t="s">
        <v>72</v>
      </c>
      <c r="I65" s="28">
        <v>0</v>
      </c>
      <c r="J65" s="27">
        <v>4</v>
      </c>
      <c r="K65" s="25">
        <f t="shared" si="3"/>
        <v>0</v>
      </c>
    </row>
    <row r="66" spans="1:11" ht="121.5" customHeight="1">
      <c r="A66" s="40">
        <v>8.11</v>
      </c>
      <c r="B66" s="220" t="s">
        <v>181</v>
      </c>
      <c r="C66" s="220"/>
      <c r="D66" s="220"/>
      <c r="E66" s="221" t="s">
        <v>182</v>
      </c>
      <c r="F66" s="221"/>
      <c r="G66" s="221"/>
      <c r="H66" s="48" t="s">
        <v>72</v>
      </c>
      <c r="I66" s="28">
        <v>0</v>
      </c>
      <c r="J66" s="27">
        <v>6</v>
      </c>
      <c r="K66" s="25">
        <f t="shared" si="3"/>
        <v>0</v>
      </c>
    </row>
    <row r="67" spans="1:11" ht="121.5" customHeight="1">
      <c r="A67" s="40">
        <v>8.1199999999999992</v>
      </c>
      <c r="B67" s="220" t="s">
        <v>183</v>
      </c>
      <c r="C67" s="220"/>
      <c r="D67" s="220"/>
      <c r="E67" s="221" t="s">
        <v>184</v>
      </c>
      <c r="F67" s="221"/>
      <c r="G67" s="221"/>
      <c r="H67" s="48" t="s">
        <v>72</v>
      </c>
      <c r="I67" s="28">
        <v>0</v>
      </c>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218">
        <f>SUM(K8:K67)</f>
        <v>0</v>
      </c>
      <c r="I69" s="218"/>
      <c r="J69" s="218"/>
      <c r="K69" s="219"/>
    </row>
  </sheetData>
  <mergeCells count="136">
    <mergeCell ref="I4:K4"/>
    <mergeCell ref="B6:D6"/>
    <mergeCell ref="E6:G6"/>
    <mergeCell ref="A1:K1"/>
    <mergeCell ref="A2:K2"/>
    <mergeCell ref="A3:B3"/>
    <mergeCell ref="C3:D3"/>
    <mergeCell ref="F3:G3"/>
    <mergeCell ref="I3:K3"/>
    <mergeCell ref="B7:D7"/>
    <mergeCell ref="E7:G7"/>
    <mergeCell ref="B8:D8"/>
    <mergeCell ref="E8:G8"/>
    <mergeCell ref="B10:D10"/>
    <mergeCell ref="E10:G10"/>
    <mergeCell ref="A4:B4"/>
    <mergeCell ref="C4:D4"/>
    <mergeCell ref="F4:G4"/>
    <mergeCell ref="B9:D9"/>
    <mergeCell ref="E9:G9"/>
    <mergeCell ref="B14:D14"/>
    <mergeCell ref="E14:G14"/>
    <mergeCell ref="B15:D15"/>
    <mergeCell ref="E15:G15"/>
    <mergeCell ref="B16:D16"/>
    <mergeCell ref="E16:G16"/>
    <mergeCell ref="B11:D11"/>
    <mergeCell ref="E11:G11"/>
    <mergeCell ref="B12:D12"/>
    <mergeCell ref="E12:G12"/>
    <mergeCell ref="B13:D13"/>
    <mergeCell ref="E13:G13"/>
    <mergeCell ref="B20:D20"/>
    <mergeCell ref="E20:G20"/>
    <mergeCell ref="B21:D21"/>
    <mergeCell ref="E21:G21"/>
    <mergeCell ref="B22:D22"/>
    <mergeCell ref="E22:G22"/>
    <mergeCell ref="B17:D17"/>
    <mergeCell ref="E17:G17"/>
    <mergeCell ref="B18:D18"/>
    <mergeCell ref="E18:G18"/>
    <mergeCell ref="B19:D19"/>
    <mergeCell ref="E19:G19"/>
    <mergeCell ref="B26:D26"/>
    <mergeCell ref="E26:G26"/>
    <mergeCell ref="B27:D27"/>
    <mergeCell ref="E27:G27"/>
    <mergeCell ref="B28:D28"/>
    <mergeCell ref="E28:G28"/>
    <mergeCell ref="B23:D23"/>
    <mergeCell ref="E23:G23"/>
    <mergeCell ref="B24:D24"/>
    <mergeCell ref="E24:G24"/>
    <mergeCell ref="B25:D25"/>
    <mergeCell ref="E25:G25"/>
    <mergeCell ref="B29:D29"/>
    <mergeCell ref="E29:G29"/>
    <mergeCell ref="B30:D30"/>
    <mergeCell ref="E30:G30"/>
    <mergeCell ref="B34:D34"/>
    <mergeCell ref="E34:G34"/>
    <mergeCell ref="B31:D31"/>
    <mergeCell ref="E31:G31"/>
    <mergeCell ref="E33:G33"/>
    <mergeCell ref="B33:D33"/>
    <mergeCell ref="E32:G32"/>
    <mergeCell ref="B32:D32"/>
    <mergeCell ref="B35:D35"/>
    <mergeCell ref="E35:G35"/>
    <mergeCell ref="B55:D55"/>
    <mergeCell ref="E55:G55"/>
    <mergeCell ref="B56:D56"/>
    <mergeCell ref="E56:G56"/>
    <mergeCell ref="E43:G43"/>
    <mergeCell ref="E44:G44"/>
    <mergeCell ref="E45:G45"/>
    <mergeCell ref="E46:G46"/>
    <mergeCell ref="B53:D53"/>
    <mergeCell ref="B54:D54"/>
    <mergeCell ref="B45:D45"/>
    <mergeCell ref="B46:D46"/>
    <mergeCell ref="B47:D47"/>
    <mergeCell ref="B48:D48"/>
    <mergeCell ref="B49:D49"/>
    <mergeCell ref="B50:D50"/>
    <mergeCell ref="E54:G54"/>
    <mergeCell ref="B37:D37"/>
    <mergeCell ref="B38:D38"/>
    <mergeCell ref="B39:D39"/>
    <mergeCell ref="B40:D40"/>
    <mergeCell ref="B41:D41"/>
    <mergeCell ref="H69:K69"/>
    <mergeCell ref="E36:G36"/>
    <mergeCell ref="B36:D36"/>
    <mergeCell ref="E37:G37"/>
    <mergeCell ref="E38:G38"/>
    <mergeCell ref="E39:G39"/>
    <mergeCell ref="E40:G40"/>
    <mergeCell ref="E41:G41"/>
    <mergeCell ref="E42:G42"/>
    <mergeCell ref="E67:G67"/>
    <mergeCell ref="B67:D67"/>
    <mergeCell ref="B43:D43"/>
    <mergeCell ref="B44:D44"/>
    <mergeCell ref="E47:G47"/>
    <mergeCell ref="E48:G48"/>
    <mergeCell ref="E49:G49"/>
    <mergeCell ref="E50:G50"/>
    <mergeCell ref="E51:G51"/>
    <mergeCell ref="E53:G53"/>
    <mergeCell ref="A68:K68"/>
    <mergeCell ref="E57:G57"/>
    <mergeCell ref="E58:G58"/>
    <mergeCell ref="E59:G59"/>
    <mergeCell ref="B51:D51"/>
    <mergeCell ref="B42:D42"/>
    <mergeCell ref="E66:G66"/>
    <mergeCell ref="B66:D66"/>
    <mergeCell ref="B52:D52"/>
    <mergeCell ref="E52:G52"/>
    <mergeCell ref="E65:G65"/>
    <mergeCell ref="B62:D62"/>
    <mergeCell ref="B63:D63"/>
    <mergeCell ref="B64:D64"/>
    <mergeCell ref="B65:D65"/>
    <mergeCell ref="E61:G61"/>
    <mergeCell ref="B61:D61"/>
    <mergeCell ref="E62:G62"/>
    <mergeCell ref="E63:G63"/>
    <mergeCell ref="E64:G64"/>
    <mergeCell ref="E60:G60"/>
    <mergeCell ref="B57:D57"/>
    <mergeCell ref="B58:D58"/>
    <mergeCell ref="B59:D59"/>
    <mergeCell ref="B60:D60"/>
  </mergeCells>
  <printOptions horizontalCentered="1" verticalCentered="1"/>
  <pageMargins left="0" right="0" top="0" bottom="0" header="0" footer="0"/>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8">
    <pageSetUpPr fitToPage="1"/>
  </sheetPr>
  <dimension ref="A1:K69"/>
  <sheetViews>
    <sheetView view="pageBreakPreview" topLeftCell="A24" zoomScale="80" zoomScaleNormal="50" zoomScaleSheetLayoutView="80" workbookViewId="0">
      <selection activeCell="K69" sqref="K69"/>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214</v>
      </c>
      <c r="D3" s="267"/>
      <c r="E3" s="37" t="s">
        <v>44</v>
      </c>
      <c r="F3" s="271" t="s">
        <v>45</v>
      </c>
      <c r="G3" s="272"/>
      <c r="H3" s="35" t="s">
        <v>46</v>
      </c>
      <c r="I3" s="266" t="s">
        <v>47</v>
      </c>
      <c r="J3" s="270"/>
      <c r="K3" s="267"/>
    </row>
    <row r="4" spans="1:11" ht="39.75" customHeight="1">
      <c r="A4" s="264" t="s">
        <v>215</v>
      </c>
      <c r="B4" s="265"/>
      <c r="C4" s="266">
        <v>592</v>
      </c>
      <c r="D4" s="267"/>
      <c r="E4" s="38" t="s">
        <v>49</v>
      </c>
      <c r="F4" s="268" t="s">
        <v>50</v>
      </c>
      <c r="G4" s="269"/>
      <c r="H4" s="36" t="s">
        <v>216</v>
      </c>
      <c r="I4" s="266">
        <v>1</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hidden="1" customHeight="1">
      <c r="A10" s="13">
        <v>2</v>
      </c>
      <c r="B10" s="262" t="s">
        <v>66</v>
      </c>
      <c r="C10" s="262"/>
      <c r="D10" s="262"/>
      <c r="E10" s="262" t="s">
        <v>67</v>
      </c>
      <c r="F10" s="262"/>
      <c r="G10" s="262"/>
      <c r="H10" s="47"/>
      <c r="I10" s="9"/>
      <c r="J10" s="26"/>
      <c r="K10" s="26"/>
    </row>
    <row r="11" spans="1:11" ht="101.25" hidden="1" customHeight="1">
      <c r="A11" s="12">
        <v>2.1</v>
      </c>
      <c r="B11" s="175" t="s">
        <v>68</v>
      </c>
      <c r="C11" s="176"/>
      <c r="D11" s="177"/>
      <c r="E11" s="178" t="s">
        <v>69</v>
      </c>
      <c r="F11" s="179"/>
      <c r="G11" s="180"/>
      <c r="H11" s="46" t="s">
        <v>63</v>
      </c>
      <c r="I11" s="28">
        <v>11.8</v>
      </c>
      <c r="J11" s="27">
        <v>4</v>
      </c>
      <c r="K11" s="25">
        <f t="shared" ref="K11:K16" si="0">J11*I11</f>
        <v>47.2</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hidden="1" customHeight="1">
      <c r="A13" s="14">
        <v>2.2999999999999998</v>
      </c>
      <c r="B13" s="175" t="s">
        <v>73</v>
      </c>
      <c r="C13" s="176"/>
      <c r="D13" s="177"/>
      <c r="E13" s="178" t="s">
        <v>74</v>
      </c>
      <c r="F13" s="179"/>
      <c r="G13" s="180"/>
      <c r="H13" s="48" t="s">
        <v>72</v>
      </c>
      <c r="I13" s="28">
        <v>30</v>
      </c>
      <c r="J13" s="27">
        <v>11</v>
      </c>
      <c r="K13" s="25">
        <f t="shared" si="0"/>
        <v>330</v>
      </c>
    </row>
    <row r="14" spans="1:11" ht="157.5" hidden="1" customHeight="1">
      <c r="A14" s="14">
        <v>2.4</v>
      </c>
      <c r="B14" s="175" t="s">
        <v>75</v>
      </c>
      <c r="C14" s="176"/>
      <c r="D14" s="177"/>
      <c r="E14" s="178" t="s">
        <v>76</v>
      </c>
      <c r="F14" s="179"/>
      <c r="G14" s="180"/>
      <c r="H14" s="46" t="s">
        <v>63</v>
      </c>
      <c r="I14" s="28">
        <v>20</v>
      </c>
      <c r="J14" s="27">
        <v>15</v>
      </c>
      <c r="K14" s="25">
        <f t="shared" si="0"/>
        <v>300</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customHeight="1">
      <c r="A24" s="16">
        <v>4</v>
      </c>
      <c r="B24" s="262" t="s">
        <v>96</v>
      </c>
      <c r="C24" s="262"/>
      <c r="D24" s="262"/>
      <c r="E24" s="262" t="s">
        <v>97</v>
      </c>
      <c r="F24" s="262"/>
      <c r="G24" s="262"/>
      <c r="H24" s="47"/>
      <c r="I24" s="29"/>
      <c r="J24" s="26"/>
      <c r="K24" s="26"/>
    </row>
    <row r="25" spans="1:11" ht="148.5" customHeight="1">
      <c r="A25" s="77">
        <v>4.0999999999999996</v>
      </c>
      <c r="B25" s="175" t="s">
        <v>98</v>
      </c>
      <c r="C25" s="176"/>
      <c r="D25" s="177"/>
      <c r="E25" s="178" t="s">
        <v>99</v>
      </c>
      <c r="F25" s="179"/>
      <c r="G25" s="180"/>
      <c r="H25" s="46" t="s">
        <v>63</v>
      </c>
      <c r="I25" s="28">
        <v>4.32</v>
      </c>
      <c r="J25" s="27">
        <v>110</v>
      </c>
      <c r="K25" s="25">
        <f>J25*I25</f>
        <v>475.20000000000005</v>
      </c>
    </row>
    <row r="26" spans="1:11" ht="112.5" hidden="1" customHeight="1">
      <c r="A26" s="14">
        <v>4.2</v>
      </c>
      <c r="B26" s="175" t="s">
        <v>100</v>
      </c>
      <c r="C26" s="176"/>
      <c r="D26" s="177"/>
      <c r="E26" s="178" t="s">
        <v>101</v>
      </c>
      <c r="F26" s="179"/>
      <c r="G26" s="180"/>
      <c r="H26" s="46" t="s">
        <v>63</v>
      </c>
      <c r="I26" s="28">
        <f>2*0.9</f>
        <v>1.8</v>
      </c>
      <c r="J26" s="27">
        <v>90</v>
      </c>
      <c r="K26" s="25">
        <f>J26*I26</f>
        <v>162</v>
      </c>
    </row>
    <row r="27" spans="1:11" ht="89.1" customHeight="1">
      <c r="A27" s="54">
        <v>4.3</v>
      </c>
      <c r="B27" s="175" t="s">
        <v>102</v>
      </c>
      <c r="C27" s="176"/>
      <c r="D27" s="177"/>
      <c r="E27" s="178" t="s">
        <v>103</v>
      </c>
      <c r="F27" s="179"/>
      <c r="G27" s="180"/>
      <c r="H27" s="46" t="s">
        <v>63</v>
      </c>
      <c r="I27" s="28">
        <v>8.73</v>
      </c>
      <c r="J27" s="27">
        <v>90</v>
      </c>
      <c r="K27" s="25">
        <f>J27*I27</f>
        <v>785.7</v>
      </c>
    </row>
    <row r="28" spans="1:11" ht="97.5" hidden="1" customHeight="1">
      <c r="A28" s="14" t="s">
        <v>217</v>
      </c>
      <c r="B28" s="175" t="s">
        <v>104</v>
      </c>
      <c r="C28" s="176"/>
      <c r="D28" s="177"/>
      <c r="E28" s="178" t="s">
        <v>105</v>
      </c>
      <c r="F28" s="179"/>
      <c r="G28" s="180"/>
      <c r="H28" s="48" t="s">
        <v>106</v>
      </c>
      <c r="I28" s="28">
        <f>2+2+0.9</f>
        <v>4.9000000000000004</v>
      </c>
      <c r="J28" s="27">
        <v>8</v>
      </c>
      <c r="K28" s="25">
        <f>J28*I28</f>
        <v>39.200000000000003</v>
      </c>
    </row>
    <row r="29" spans="1:11" ht="137.25" hidden="1" customHeight="1">
      <c r="A29" s="14">
        <v>4.5</v>
      </c>
      <c r="B29" s="175" t="s">
        <v>107</v>
      </c>
      <c r="C29" s="176"/>
      <c r="D29" s="177"/>
      <c r="E29" s="178" t="s">
        <v>108</v>
      </c>
      <c r="F29" s="179"/>
      <c r="G29" s="180"/>
      <c r="H29" s="49" t="s">
        <v>106</v>
      </c>
      <c r="I29" s="28"/>
      <c r="J29" s="27">
        <v>35</v>
      </c>
      <c r="K29" s="25">
        <f>J29*I29</f>
        <v>0</v>
      </c>
    </row>
    <row r="30" spans="1:11" ht="33" customHeight="1">
      <c r="A30" s="16">
        <v>5</v>
      </c>
      <c r="B30" s="262" t="s">
        <v>109</v>
      </c>
      <c r="C30" s="262"/>
      <c r="D30" s="262"/>
      <c r="E30" s="262" t="s">
        <v>110</v>
      </c>
      <c r="F30" s="262"/>
      <c r="G30" s="262"/>
      <c r="H30" s="47"/>
      <c r="I30" s="30"/>
      <c r="J30" s="26"/>
      <c r="K30" s="26"/>
    </row>
    <row r="31" spans="1:11" ht="167.25" customHeight="1">
      <c r="A31" s="55">
        <v>5.0999999999999996</v>
      </c>
      <c r="B31" s="196" t="s">
        <v>111</v>
      </c>
      <c r="C31" s="196"/>
      <c r="D31" s="196"/>
      <c r="E31" s="197" t="s">
        <v>112</v>
      </c>
      <c r="F31" s="197"/>
      <c r="G31" s="197"/>
      <c r="H31" s="48" t="s">
        <v>72</v>
      </c>
      <c r="I31" s="28">
        <v>20</v>
      </c>
      <c r="J31" s="27">
        <v>10</v>
      </c>
      <c r="K31" s="25">
        <f>J31*I31</f>
        <v>200</v>
      </c>
    </row>
    <row r="32" spans="1:11" ht="135" hidden="1" customHeight="1">
      <c r="A32" s="14">
        <v>5.2</v>
      </c>
      <c r="B32" s="196" t="s">
        <v>113</v>
      </c>
      <c r="C32" s="196"/>
      <c r="D32" s="196"/>
      <c r="E32" s="258" t="s">
        <v>114</v>
      </c>
      <c r="F32" s="258"/>
      <c r="G32" s="258"/>
      <c r="H32" s="48" t="s">
        <v>63</v>
      </c>
      <c r="I32" s="28"/>
      <c r="J32" s="27">
        <v>35</v>
      </c>
      <c r="K32" s="25">
        <f>J32*I32</f>
        <v>0</v>
      </c>
    </row>
    <row r="33" spans="1:11" ht="33" customHeight="1">
      <c r="A33" s="84">
        <v>6</v>
      </c>
      <c r="B33" s="259" t="s">
        <v>115</v>
      </c>
      <c r="C33" s="260"/>
      <c r="D33" s="261"/>
      <c r="E33" s="259" t="s">
        <v>116</v>
      </c>
      <c r="F33" s="260"/>
      <c r="G33" s="261"/>
      <c r="H33" s="47"/>
      <c r="I33" s="30"/>
      <c r="J33" s="26"/>
      <c r="K33" s="85"/>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customHeight="1">
      <c r="A39" s="54">
        <v>6.6</v>
      </c>
      <c r="B39" s="196" t="s">
        <v>127</v>
      </c>
      <c r="C39" s="196"/>
      <c r="D39" s="196"/>
      <c r="E39" s="197" t="s">
        <v>128</v>
      </c>
      <c r="F39" s="197"/>
      <c r="G39" s="197"/>
      <c r="H39" s="48" t="s">
        <v>85</v>
      </c>
      <c r="I39" s="28">
        <v>1</v>
      </c>
      <c r="J39" s="27">
        <v>30</v>
      </c>
      <c r="K39" s="25">
        <f t="shared" si="2"/>
        <v>30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customHeight="1">
      <c r="A42" s="12">
        <v>6.9</v>
      </c>
      <c r="B42" s="196" t="s">
        <v>133</v>
      </c>
      <c r="C42" s="196"/>
      <c r="D42" s="196"/>
      <c r="E42" s="197" t="s">
        <v>134</v>
      </c>
      <c r="F42" s="197"/>
      <c r="G42" s="197"/>
      <c r="H42" s="48" t="s">
        <v>85</v>
      </c>
      <c r="I42" s="28">
        <v>1</v>
      </c>
      <c r="J42" s="27">
        <v>35</v>
      </c>
      <c r="K42" s="25">
        <f t="shared" si="2"/>
        <v>35</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customHeight="1">
      <c r="A45" s="57">
        <v>6.12</v>
      </c>
      <c r="B45" s="196" t="s">
        <v>139</v>
      </c>
      <c r="C45" s="196"/>
      <c r="D45" s="196"/>
      <c r="E45" s="197" t="s">
        <v>140</v>
      </c>
      <c r="F45" s="197"/>
      <c r="G45" s="197"/>
      <c r="H45" s="48" t="s">
        <v>85</v>
      </c>
      <c r="I45" s="28">
        <v>1</v>
      </c>
      <c r="J45" s="27">
        <v>90</v>
      </c>
      <c r="K45" s="25">
        <f t="shared" si="2"/>
        <v>90</v>
      </c>
    </row>
    <row r="46" spans="1:11" ht="106.35" customHeight="1">
      <c r="A46" s="57">
        <v>6.13</v>
      </c>
      <c r="B46" s="196" t="s">
        <v>141</v>
      </c>
      <c r="C46" s="196"/>
      <c r="D46" s="196"/>
      <c r="E46" s="197" t="s">
        <v>142</v>
      </c>
      <c r="F46" s="197"/>
      <c r="G46" s="197"/>
      <c r="H46" s="48" t="s">
        <v>85</v>
      </c>
      <c r="I46" s="28">
        <v>1</v>
      </c>
      <c r="J46" s="27">
        <v>90</v>
      </c>
      <c r="K46" s="25">
        <f t="shared" si="2"/>
        <v>90</v>
      </c>
    </row>
    <row r="47" spans="1:11" ht="97.35" hidden="1" customHeight="1">
      <c r="A47" s="40">
        <v>6.14</v>
      </c>
      <c r="B47" s="196" t="s">
        <v>143</v>
      </c>
      <c r="C47" s="196"/>
      <c r="D47" s="196"/>
      <c r="E47" s="212" t="s">
        <v>144</v>
      </c>
      <c r="F47" s="212"/>
      <c r="G47" s="212"/>
      <c r="H47" s="48" t="s">
        <v>85</v>
      </c>
      <c r="I47" s="28"/>
      <c r="J47" s="27">
        <v>220</v>
      </c>
      <c r="K47" s="25">
        <f t="shared" si="2"/>
        <v>0</v>
      </c>
    </row>
    <row r="48" spans="1:11" ht="113.45" customHeight="1">
      <c r="A48" s="57">
        <v>6.15</v>
      </c>
      <c r="B48" s="196" t="s">
        <v>145</v>
      </c>
      <c r="C48" s="196"/>
      <c r="D48" s="196"/>
      <c r="E48" s="197" t="s">
        <v>146</v>
      </c>
      <c r="F48" s="197"/>
      <c r="G48" s="197"/>
      <c r="H48" s="48" t="s">
        <v>85</v>
      </c>
      <c r="I48" s="28">
        <v>1</v>
      </c>
      <c r="J48" s="27">
        <v>120</v>
      </c>
      <c r="K48" s="25">
        <f t="shared" si="2"/>
        <v>120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SUM(K25:K48)</f>
        <v>2027.1000000000001</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7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0"/>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16</v>
      </c>
      <c r="D3" s="267"/>
      <c r="E3" s="37" t="s">
        <v>44</v>
      </c>
      <c r="F3" s="271" t="s">
        <v>45</v>
      </c>
      <c r="G3" s="272"/>
      <c r="H3" s="35" t="s">
        <v>46</v>
      </c>
      <c r="I3" s="266" t="s">
        <v>47</v>
      </c>
      <c r="J3" s="270"/>
      <c r="K3" s="267"/>
    </row>
    <row r="4" spans="1:11" ht="39.75" customHeight="1">
      <c r="A4" s="264" t="s">
        <v>215</v>
      </c>
      <c r="B4" s="265"/>
      <c r="C4" s="266">
        <v>137</v>
      </c>
      <c r="D4" s="267"/>
      <c r="E4" s="38" t="s">
        <v>49</v>
      </c>
      <c r="F4" s="268" t="s">
        <v>50</v>
      </c>
      <c r="G4" s="269"/>
      <c r="H4" s="36" t="s">
        <v>216</v>
      </c>
      <c r="I4" s="266">
        <v>5</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(5.8*5.1)+(1.25*3)</f>
        <v>33.33</v>
      </c>
      <c r="J11" s="27">
        <v>4</v>
      </c>
      <c r="K11" s="25">
        <f t="shared" ref="K11:K16" si="0">J11*I11</f>
        <v>133.32</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f>ROUNDUP((6.2/1)*5.8,0.5)</f>
        <v>36</v>
      </c>
      <c r="J13" s="27">
        <v>11</v>
      </c>
      <c r="K13" s="25">
        <f t="shared" si="0"/>
        <v>396</v>
      </c>
    </row>
    <row r="14" spans="1:11" ht="157.5" customHeight="1">
      <c r="A14" s="14">
        <v>2.4</v>
      </c>
      <c r="B14" s="175" t="s">
        <v>75</v>
      </c>
      <c r="C14" s="176"/>
      <c r="D14" s="177"/>
      <c r="E14" s="178" t="s">
        <v>76</v>
      </c>
      <c r="F14" s="179"/>
      <c r="G14" s="180"/>
      <c r="H14" s="46" t="s">
        <v>63</v>
      </c>
      <c r="I14" s="28">
        <f>(5.5+1.65)*6.2</f>
        <v>44.330000000000005</v>
      </c>
      <c r="J14" s="27">
        <v>15</v>
      </c>
      <c r="K14" s="25">
        <f t="shared" si="0"/>
        <v>664.95</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1194.27</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1"/>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218</v>
      </c>
      <c r="D3" s="267"/>
      <c r="E3" s="37" t="s">
        <v>44</v>
      </c>
      <c r="F3" s="271" t="s">
        <v>45</v>
      </c>
      <c r="G3" s="272"/>
      <c r="H3" s="35" t="s">
        <v>46</v>
      </c>
      <c r="I3" s="266" t="s">
        <v>47</v>
      </c>
      <c r="J3" s="270"/>
      <c r="K3" s="267"/>
    </row>
    <row r="4" spans="1:11" ht="39.75" customHeight="1">
      <c r="A4" s="264" t="s">
        <v>215</v>
      </c>
      <c r="B4" s="265"/>
      <c r="C4" s="266">
        <v>132</v>
      </c>
      <c r="D4" s="267"/>
      <c r="E4" s="38" t="s">
        <v>49</v>
      </c>
      <c r="F4" s="268" t="s">
        <v>50</v>
      </c>
      <c r="G4" s="269"/>
      <c r="H4" s="36" t="s">
        <v>216</v>
      </c>
      <c r="I4" s="266">
        <v>6</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((4.3+0.4)+1)*(4.11+0.4+2.7+0.2)</f>
        <v>42.237000000000009</v>
      </c>
      <c r="J11" s="27">
        <v>4</v>
      </c>
      <c r="K11" s="25">
        <f t="shared" ref="K11:K16" si="0">J11*I11</f>
        <v>168.94800000000004</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f>ROUNDUP((7.3/1.2)*6,0.5)</f>
        <v>37</v>
      </c>
      <c r="J13" s="27">
        <v>11</v>
      </c>
      <c r="K13" s="25">
        <f t="shared" si="0"/>
        <v>407</v>
      </c>
    </row>
    <row r="14" spans="1:11" ht="157.5" customHeight="1">
      <c r="A14" s="14">
        <v>2.4</v>
      </c>
      <c r="B14" s="175" t="s">
        <v>75</v>
      </c>
      <c r="C14" s="176"/>
      <c r="D14" s="177"/>
      <c r="E14" s="178" t="s">
        <v>76</v>
      </c>
      <c r="F14" s="179"/>
      <c r="G14" s="180"/>
      <c r="H14" s="46" t="s">
        <v>63</v>
      </c>
      <c r="I14" s="28">
        <f>((4.3+0.4)+1+0.8)*(4.11+0.4+2.7+0.2+0.8)</f>
        <v>53.365000000000009</v>
      </c>
      <c r="J14" s="27">
        <v>15</v>
      </c>
      <c r="K14" s="25">
        <f t="shared" si="0"/>
        <v>800.47500000000014</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1376.4230000000002</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2"/>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18</v>
      </c>
      <c r="D3" s="267"/>
      <c r="E3" s="37" t="s">
        <v>44</v>
      </c>
      <c r="F3" s="271" t="s">
        <v>45</v>
      </c>
      <c r="G3" s="272"/>
      <c r="H3" s="35" t="s">
        <v>46</v>
      </c>
      <c r="I3" s="266" t="s">
        <v>47</v>
      </c>
      <c r="J3" s="270"/>
      <c r="K3" s="267"/>
    </row>
    <row r="4" spans="1:11" ht="39.75" customHeight="1">
      <c r="A4" s="264" t="s">
        <v>215</v>
      </c>
      <c r="B4" s="265"/>
      <c r="C4" s="266">
        <v>140</v>
      </c>
      <c r="D4" s="267"/>
      <c r="E4" s="38" t="s">
        <v>49</v>
      </c>
      <c r="F4" s="268" t="s">
        <v>50</v>
      </c>
      <c r="G4" s="269"/>
      <c r="H4" s="36" t="s">
        <v>216</v>
      </c>
      <c r="I4" s="266">
        <v>7</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customHeight="1">
      <c r="A7" s="13">
        <v>1</v>
      </c>
      <c r="B7" s="174" t="s">
        <v>59</v>
      </c>
      <c r="C7" s="174"/>
      <c r="D7" s="174"/>
      <c r="E7" s="174" t="s">
        <v>60</v>
      </c>
      <c r="F7" s="174"/>
      <c r="G7" s="174"/>
      <c r="H7" s="9"/>
      <c r="I7" s="3"/>
      <c r="J7" s="3"/>
      <c r="K7" s="3"/>
    </row>
    <row r="8" spans="1:11" ht="116.25" customHeight="1">
      <c r="A8" s="12">
        <v>1.1000000000000001</v>
      </c>
      <c r="B8" s="175" t="s">
        <v>61</v>
      </c>
      <c r="C8" s="176"/>
      <c r="D8" s="177"/>
      <c r="E8" s="178" t="s">
        <v>62</v>
      </c>
      <c r="F8" s="179"/>
      <c r="G8" s="180"/>
      <c r="H8" s="46" t="s">
        <v>63</v>
      </c>
      <c r="I8" s="28">
        <f>0.6*0.6</f>
        <v>0.36</v>
      </c>
      <c r="J8" s="27">
        <v>15</v>
      </c>
      <c r="K8" s="25">
        <f>J8*I8</f>
        <v>5.3999999999999995</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customHeight="1">
      <c r="A11" s="12">
        <v>2.1</v>
      </c>
      <c r="B11" s="175" t="s">
        <v>68</v>
      </c>
      <c r="C11" s="176"/>
      <c r="D11" s="177"/>
      <c r="E11" s="178" t="s">
        <v>69</v>
      </c>
      <c r="F11" s="179"/>
      <c r="G11" s="180"/>
      <c r="H11" s="46" t="s">
        <v>63</v>
      </c>
      <c r="I11" s="28">
        <f>(3.9)*(2.4)</f>
        <v>9.36</v>
      </c>
      <c r="J11" s="27">
        <v>4</v>
      </c>
      <c r="K11" s="25">
        <f t="shared" ref="K11:K16" si="0">J11*I11</f>
        <v>37.44</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customHeight="1">
      <c r="A13" s="14">
        <v>2.2999999999999998</v>
      </c>
      <c r="B13" s="175" t="s">
        <v>73</v>
      </c>
      <c r="C13" s="176"/>
      <c r="D13" s="177"/>
      <c r="E13" s="178" t="s">
        <v>74</v>
      </c>
      <c r="F13" s="179"/>
      <c r="G13" s="180"/>
      <c r="H13" s="48" t="s">
        <v>72</v>
      </c>
      <c r="I13" s="28">
        <v>20</v>
      </c>
      <c r="J13" s="27">
        <v>11</v>
      </c>
      <c r="K13" s="25">
        <f t="shared" si="0"/>
        <v>220</v>
      </c>
    </row>
    <row r="14" spans="1:11" ht="157.5" customHeight="1">
      <c r="A14" s="14">
        <v>2.4</v>
      </c>
      <c r="B14" s="175" t="s">
        <v>75</v>
      </c>
      <c r="C14" s="176"/>
      <c r="D14" s="177"/>
      <c r="E14" s="178" t="s">
        <v>76</v>
      </c>
      <c r="F14" s="179"/>
      <c r="G14" s="180"/>
      <c r="H14" s="46" t="s">
        <v>63</v>
      </c>
      <c r="I14" s="28">
        <f>(8.3+0.4)*(2.4+0.4)</f>
        <v>24.360000000000003</v>
      </c>
      <c r="J14" s="27">
        <v>15</v>
      </c>
      <c r="K14" s="25">
        <f t="shared" si="0"/>
        <v>365.40000000000003</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customHeight="1">
      <c r="A27" s="54">
        <v>4.3</v>
      </c>
      <c r="B27" s="175" t="s">
        <v>102</v>
      </c>
      <c r="C27" s="176"/>
      <c r="D27" s="177"/>
      <c r="E27" s="178" t="s">
        <v>103</v>
      </c>
      <c r="F27" s="179"/>
      <c r="G27" s="180"/>
      <c r="H27" s="46" t="s">
        <v>63</v>
      </c>
      <c r="I27" s="28">
        <f>(0.6*0.6)+(0.6*0.6)</f>
        <v>0.72</v>
      </c>
      <c r="J27" s="27">
        <v>90</v>
      </c>
      <c r="K27" s="25">
        <f>J27*I27</f>
        <v>64.8</v>
      </c>
    </row>
    <row r="28" spans="1:11" ht="97.5" customHeight="1">
      <c r="A28" s="14">
        <v>4.4000000000000004</v>
      </c>
      <c r="B28" s="175" t="s">
        <v>104</v>
      </c>
      <c r="C28" s="176"/>
      <c r="D28" s="177"/>
      <c r="E28" s="178" t="s">
        <v>105</v>
      </c>
      <c r="F28" s="179"/>
      <c r="G28" s="180"/>
      <c r="H28" s="49" t="s">
        <v>106</v>
      </c>
      <c r="I28" s="28">
        <f>0.6*8</f>
        <v>4.8</v>
      </c>
      <c r="J28" s="27">
        <v>8</v>
      </c>
      <c r="K28" s="25">
        <f>J28*I28</f>
        <v>38.4</v>
      </c>
    </row>
    <row r="29" spans="1:11" ht="137.25" customHeight="1">
      <c r="A29" s="14">
        <v>4.5</v>
      </c>
      <c r="B29" s="175" t="s">
        <v>107</v>
      </c>
      <c r="C29" s="176"/>
      <c r="D29" s="177"/>
      <c r="E29" s="178" t="s">
        <v>108</v>
      </c>
      <c r="F29" s="179"/>
      <c r="G29" s="180"/>
      <c r="H29" s="48" t="s">
        <v>106</v>
      </c>
      <c r="I29" s="28">
        <v>0.6</v>
      </c>
      <c r="J29" s="27">
        <v>35</v>
      </c>
      <c r="K29" s="25">
        <f>J29*I29</f>
        <v>21</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752.43999999999994</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3"/>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19</v>
      </c>
      <c r="D3" s="267"/>
      <c r="E3" s="37" t="s">
        <v>44</v>
      </c>
      <c r="F3" s="271" t="s">
        <v>45</v>
      </c>
      <c r="G3" s="272"/>
      <c r="H3" s="35" t="s">
        <v>46</v>
      </c>
      <c r="I3" s="266" t="s">
        <v>47</v>
      </c>
      <c r="J3" s="270"/>
      <c r="K3" s="267"/>
    </row>
    <row r="4" spans="1:11" ht="39.75" customHeight="1">
      <c r="A4" s="264" t="s">
        <v>215</v>
      </c>
      <c r="B4" s="265"/>
      <c r="C4" s="266">
        <v>131</v>
      </c>
      <c r="D4" s="267"/>
      <c r="E4" s="38" t="s">
        <v>49</v>
      </c>
      <c r="F4" s="268" t="s">
        <v>50</v>
      </c>
      <c r="G4" s="269"/>
      <c r="H4" s="36" t="s">
        <v>216</v>
      </c>
      <c r="I4" s="266">
        <v>8</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customHeight="1">
      <c r="A10" s="13">
        <v>2</v>
      </c>
      <c r="B10" s="262" t="s">
        <v>66</v>
      </c>
      <c r="C10" s="262"/>
      <c r="D10" s="262"/>
      <c r="E10" s="262" t="s">
        <v>67</v>
      </c>
      <c r="F10" s="262"/>
      <c r="G10" s="262"/>
      <c r="H10" s="47"/>
      <c r="I10" s="9"/>
      <c r="J10" s="26"/>
      <c r="K10" s="26"/>
    </row>
    <row r="11" spans="1:11" ht="101.25" hidden="1" customHeight="1">
      <c r="A11" s="12">
        <v>2.1</v>
      </c>
      <c r="B11" s="175" t="s">
        <v>68</v>
      </c>
      <c r="C11" s="176"/>
      <c r="D11" s="177"/>
      <c r="E11" s="178" t="s">
        <v>69</v>
      </c>
      <c r="F11" s="179"/>
      <c r="G11" s="180"/>
      <c r="H11" s="46" t="s">
        <v>63</v>
      </c>
      <c r="I11" s="28"/>
      <c r="J11" s="27">
        <v>4</v>
      </c>
      <c r="K11" s="25">
        <f t="shared" ref="K11:K16" si="0">J11*I11</f>
        <v>0</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hidden="1" customHeight="1">
      <c r="A13" s="14">
        <v>2.2999999999999998</v>
      </c>
      <c r="B13" s="175" t="s">
        <v>73</v>
      </c>
      <c r="C13" s="176"/>
      <c r="D13" s="177"/>
      <c r="E13" s="178" t="s">
        <v>74</v>
      </c>
      <c r="F13" s="179"/>
      <c r="G13" s="180"/>
      <c r="H13" s="48" t="s">
        <v>72</v>
      </c>
      <c r="I13" s="28"/>
      <c r="J13" s="27">
        <v>11</v>
      </c>
      <c r="K13" s="25">
        <f t="shared" si="0"/>
        <v>0</v>
      </c>
    </row>
    <row r="14" spans="1:11" ht="157.5" hidden="1" customHeight="1">
      <c r="A14" s="14">
        <v>2.4</v>
      </c>
      <c r="B14" s="175" t="s">
        <v>75</v>
      </c>
      <c r="C14" s="176"/>
      <c r="D14" s="177"/>
      <c r="E14" s="178" t="s">
        <v>76</v>
      </c>
      <c r="F14" s="179"/>
      <c r="G14" s="180"/>
      <c r="H14" s="46" t="s">
        <v>63</v>
      </c>
      <c r="I14" s="28"/>
      <c r="J14" s="27">
        <v>15</v>
      </c>
      <c r="K14" s="25">
        <f t="shared" si="0"/>
        <v>0</v>
      </c>
    </row>
    <row r="15" spans="1:11" ht="84" customHeight="1">
      <c r="A15" s="12">
        <v>2.5</v>
      </c>
      <c r="B15" s="175" t="s">
        <v>77</v>
      </c>
      <c r="C15" s="176"/>
      <c r="D15" s="177"/>
      <c r="E15" s="178" t="s">
        <v>78</v>
      </c>
      <c r="F15" s="179"/>
      <c r="G15" s="180"/>
      <c r="H15" s="46" t="s">
        <v>63</v>
      </c>
      <c r="I15" s="28">
        <v>6</v>
      </c>
      <c r="J15" s="27">
        <v>18</v>
      </c>
      <c r="K15" s="25">
        <f t="shared" si="0"/>
        <v>108</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hidden="1"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hidden="1" customHeight="1">
      <c r="A26" s="14">
        <v>4.2</v>
      </c>
      <c r="B26" s="175" t="s">
        <v>100</v>
      </c>
      <c r="C26" s="176"/>
      <c r="D26" s="177"/>
      <c r="E26" s="178" t="s">
        <v>101</v>
      </c>
      <c r="F26" s="179"/>
      <c r="G26" s="180"/>
      <c r="H26" s="46" t="s">
        <v>63</v>
      </c>
      <c r="I26" s="28"/>
      <c r="J26" s="27">
        <v>90</v>
      </c>
      <c r="K26" s="25">
        <f>J26*I26</f>
        <v>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customHeight="1">
      <c r="A37" s="12">
        <v>6.4</v>
      </c>
      <c r="B37" s="196" t="s">
        <v>123</v>
      </c>
      <c r="C37" s="196"/>
      <c r="D37" s="196"/>
      <c r="E37" s="197" t="s">
        <v>124</v>
      </c>
      <c r="F37" s="197"/>
      <c r="G37" s="197"/>
      <c r="H37" s="48" t="s">
        <v>85</v>
      </c>
      <c r="I37" s="28">
        <v>1</v>
      </c>
      <c r="J37" s="27">
        <v>210</v>
      </c>
      <c r="K37" s="25">
        <f t="shared" si="2"/>
        <v>210</v>
      </c>
    </row>
    <row r="38" spans="1:11" ht="113.25" customHeight="1">
      <c r="A38" s="54">
        <v>6.5</v>
      </c>
      <c r="B38" s="196" t="s">
        <v>125</v>
      </c>
      <c r="C38" s="196"/>
      <c r="D38" s="196"/>
      <c r="E38" s="197" t="s">
        <v>126</v>
      </c>
      <c r="F38" s="197"/>
      <c r="G38" s="197"/>
      <c r="H38" s="48" t="s">
        <v>72</v>
      </c>
      <c r="I38" s="28">
        <v>20</v>
      </c>
      <c r="J38" s="27">
        <v>15</v>
      </c>
      <c r="K38" s="25">
        <f t="shared" si="2"/>
        <v>300</v>
      </c>
    </row>
    <row r="39" spans="1:11" ht="87.75" customHeight="1">
      <c r="A39" s="54">
        <v>6.6</v>
      </c>
      <c r="B39" s="196" t="s">
        <v>127</v>
      </c>
      <c r="C39" s="196"/>
      <c r="D39" s="196"/>
      <c r="E39" s="197" t="s">
        <v>128</v>
      </c>
      <c r="F39" s="197"/>
      <c r="G39" s="197"/>
      <c r="H39" s="48" t="s">
        <v>85</v>
      </c>
      <c r="I39" s="28">
        <v>2</v>
      </c>
      <c r="J39" s="27">
        <v>30</v>
      </c>
      <c r="K39" s="25">
        <f t="shared" si="2"/>
        <v>60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customHeight="1">
      <c r="A48" s="57">
        <v>6.15</v>
      </c>
      <c r="B48" s="196" t="s">
        <v>145</v>
      </c>
      <c r="C48" s="196"/>
      <c r="D48" s="196"/>
      <c r="E48" s="197" t="s">
        <v>146</v>
      </c>
      <c r="F48" s="197"/>
      <c r="G48" s="197"/>
      <c r="H48" s="48" t="s">
        <v>85</v>
      </c>
      <c r="I48" s="28">
        <v>1</v>
      </c>
      <c r="J48" s="27">
        <v>120</v>
      </c>
      <c r="K48" s="25">
        <f t="shared" si="2"/>
        <v>120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hidden="1" customHeight="1" thickBot="1">
      <c r="A55" s="31">
        <v>8</v>
      </c>
      <c r="B55" s="248" t="s">
        <v>160</v>
      </c>
      <c r="C55" s="249"/>
      <c r="D55" s="250"/>
      <c r="E55" s="251" t="s">
        <v>161</v>
      </c>
      <c r="F55" s="251"/>
      <c r="G55" s="251"/>
      <c r="H55" s="51"/>
      <c r="I55" s="32"/>
      <c r="J55" s="32"/>
      <c r="K55" s="33"/>
    </row>
    <row r="56" spans="1:11" ht="127.5" hidden="1" customHeight="1" thickBot="1">
      <c r="A56" s="56">
        <v>8.1</v>
      </c>
      <c r="B56" s="252" t="s">
        <v>162</v>
      </c>
      <c r="C56" s="253"/>
      <c r="D56" s="254"/>
      <c r="E56" s="255" t="s">
        <v>163</v>
      </c>
      <c r="F56" s="256"/>
      <c r="G56" s="257"/>
      <c r="H56" s="52" t="s">
        <v>85</v>
      </c>
      <c r="I56" s="43"/>
      <c r="J56" s="44">
        <v>50</v>
      </c>
      <c r="K56" s="45">
        <f t="shared" ref="K56:K67" si="3">I56*J56</f>
        <v>0</v>
      </c>
    </row>
    <row r="57" spans="1:11" ht="124.5" hidden="1" customHeight="1" thickBot="1">
      <c r="A57" s="55">
        <v>8.1999999999999993</v>
      </c>
      <c r="B57" s="220" t="s">
        <v>164</v>
      </c>
      <c r="C57" s="220"/>
      <c r="D57" s="220"/>
      <c r="E57" s="221" t="s">
        <v>165</v>
      </c>
      <c r="F57" s="221"/>
      <c r="G57" s="221"/>
      <c r="H57" s="48" t="s">
        <v>85</v>
      </c>
      <c r="I57" s="43"/>
      <c r="J57" s="44">
        <v>10</v>
      </c>
      <c r="K57" s="45">
        <f t="shared" si="3"/>
        <v>0</v>
      </c>
    </row>
    <row r="58" spans="1:11" ht="120" hidden="1" customHeight="1">
      <c r="A58" s="56">
        <v>8.3000000000000007</v>
      </c>
      <c r="B58" s="224" t="s">
        <v>164</v>
      </c>
      <c r="C58" s="224"/>
      <c r="D58" s="224"/>
      <c r="E58" s="225" t="s">
        <v>166</v>
      </c>
      <c r="F58" s="225"/>
      <c r="G58" s="225"/>
      <c r="H58" s="49" t="s">
        <v>85</v>
      </c>
      <c r="I58" s="43"/>
      <c r="J58" s="44">
        <v>10</v>
      </c>
      <c r="K58" s="45">
        <f t="shared" si="3"/>
        <v>0</v>
      </c>
    </row>
    <row r="59" spans="1:11" ht="150" hidden="1" customHeight="1" thickBot="1">
      <c r="A59" s="14">
        <v>8.4</v>
      </c>
      <c r="B59" s="220" t="s">
        <v>167</v>
      </c>
      <c r="C59" s="220"/>
      <c r="D59" s="220"/>
      <c r="E59" s="221" t="s">
        <v>168</v>
      </c>
      <c r="F59" s="221"/>
      <c r="G59" s="221"/>
      <c r="H59" s="48" t="s">
        <v>85</v>
      </c>
      <c r="I59" s="28"/>
      <c r="J59" s="27">
        <v>30</v>
      </c>
      <c r="K59" s="45">
        <f t="shared" si="3"/>
        <v>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hidden="1" customHeight="1">
      <c r="A62" s="42">
        <v>8.6999999999999993</v>
      </c>
      <c r="B62" s="220" t="s">
        <v>173</v>
      </c>
      <c r="C62" s="220"/>
      <c r="D62" s="220"/>
      <c r="E62" s="221" t="s">
        <v>174</v>
      </c>
      <c r="F62" s="221"/>
      <c r="G62" s="221"/>
      <c r="H62" s="48" t="s">
        <v>85</v>
      </c>
      <c r="I62" s="28"/>
      <c r="J62" s="27">
        <v>50</v>
      </c>
      <c r="K62" s="25">
        <f t="shared" si="3"/>
        <v>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hidden="1" customHeight="1">
      <c r="A64" s="56">
        <v>8.9</v>
      </c>
      <c r="B64" s="220" t="s">
        <v>177</v>
      </c>
      <c r="C64" s="220"/>
      <c r="D64" s="220"/>
      <c r="E64" s="221" t="s">
        <v>178</v>
      </c>
      <c r="F64" s="221"/>
      <c r="G64" s="221"/>
      <c r="H64" s="48" t="s">
        <v>72</v>
      </c>
      <c r="I64" s="28"/>
      <c r="J64" s="27">
        <v>5</v>
      </c>
      <c r="K64" s="25">
        <f t="shared" si="3"/>
        <v>0</v>
      </c>
    </row>
    <row r="65" spans="1:11" ht="129" hidden="1" customHeight="1">
      <c r="A65" s="40">
        <v>8.1</v>
      </c>
      <c r="B65" s="220" t="s">
        <v>179</v>
      </c>
      <c r="C65" s="220"/>
      <c r="D65" s="220"/>
      <c r="E65" s="221" t="s">
        <v>180</v>
      </c>
      <c r="F65" s="221"/>
      <c r="G65" s="221"/>
      <c r="H65" s="48" t="s">
        <v>72</v>
      </c>
      <c r="I65" s="28"/>
      <c r="J65" s="27">
        <v>4</v>
      </c>
      <c r="K65" s="25">
        <f t="shared" si="3"/>
        <v>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798</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4"/>
  <dimension ref="A1:K69"/>
  <sheetViews>
    <sheetView view="pageBreakPreview" topLeftCell="A2"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165" t="s">
        <v>0</v>
      </c>
      <c r="B1" s="165"/>
      <c r="C1" s="165"/>
      <c r="D1" s="165"/>
      <c r="E1" s="165"/>
      <c r="F1" s="165"/>
      <c r="G1" s="165"/>
      <c r="H1" s="165"/>
      <c r="I1" s="165"/>
      <c r="J1" s="165"/>
      <c r="K1" s="165"/>
    </row>
    <row r="2" spans="1:11" ht="33.75" customHeight="1">
      <c r="A2" s="166" t="s">
        <v>41</v>
      </c>
      <c r="B2" s="166"/>
      <c r="C2" s="166"/>
      <c r="D2" s="166"/>
      <c r="E2" s="166"/>
      <c r="F2" s="166"/>
      <c r="G2" s="166"/>
      <c r="H2" s="166"/>
      <c r="I2" s="166"/>
      <c r="J2" s="166"/>
      <c r="K2" s="166"/>
    </row>
    <row r="3" spans="1:11" ht="34.5" customHeight="1">
      <c r="A3" s="264" t="s">
        <v>213</v>
      </c>
      <c r="B3" s="265"/>
      <c r="C3" s="266" t="s">
        <v>20</v>
      </c>
      <c r="D3" s="267"/>
      <c r="E3" s="37" t="s">
        <v>44</v>
      </c>
      <c r="F3" s="271" t="s">
        <v>45</v>
      </c>
      <c r="G3" s="272"/>
      <c r="H3" s="35" t="s">
        <v>46</v>
      </c>
      <c r="I3" s="266" t="s">
        <v>47</v>
      </c>
      <c r="J3" s="270"/>
      <c r="K3" s="267"/>
    </row>
    <row r="4" spans="1:11" ht="39.75" customHeight="1">
      <c r="A4" s="264" t="s">
        <v>215</v>
      </c>
      <c r="B4" s="265"/>
      <c r="C4" s="266">
        <v>152</v>
      </c>
      <c r="D4" s="267"/>
      <c r="E4" s="38" t="s">
        <v>49</v>
      </c>
      <c r="F4" s="268" t="s">
        <v>50</v>
      </c>
      <c r="G4" s="269"/>
      <c r="H4" s="36" t="s">
        <v>216</v>
      </c>
      <c r="I4" s="266">
        <v>9</v>
      </c>
      <c r="J4" s="270"/>
      <c r="K4" s="267"/>
    </row>
    <row r="5" spans="1:11" ht="23.25">
      <c r="A5" s="10"/>
      <c r="B5" s="4"/>
      <c r="C5" s="4"/>
      <c r="D5" s="4"/>
      <c r="E5" s="4"/>
      <c r="F5"/>
      <c r="G5"/>
      <c r="H5" s="8"/>
      <c r="I5" s="5"/>
      <c r="J5" s="2"/>
    </row>
    <row r="6" spans="1:11" ht="31.5" customHeight="1">
      <c r="A6" s="11" t="s">
        <v>52</v>
      </c>
      <c r="B6" s="161" t="s">
        <v>53</v>
      </c>
      <c r="C6" s="162"/>
      <c r="D6" s="163"/>
      <c r="E6" s="164" t="s">
        <v>54</v>
      </c>
      <c r="F6" s="164"/>
      <c r="G6" s="164"/>
      <c r="H6" s="24" t="s">
        <v>55</v>
      </c>
      <c r="I6" s="24" t="s">
        <v>56</v>
      </c>
      <c r="J6" s="24" t="s">
        <v>57</v>
      </c>
      <c r="K6" s="24" t="s">
        <v>58</v>
      </c>
    </row>
    <row r="7" spans="1:11" ht="30" hidden="1" customHeight="1">
      <c r="A7" s="13">
        <v>1</v>
      </c>
      <c r="B7" s="174" t="s">
        <v>59</v>
      </c>
      <c r="C7" s="174"/>
      <c r="D7" s="174"/>
      <c r="E7" s="174" t="s">
        <v>60</v>
      </c>
      <c r="F7" s="174"/>
      <c r="G7" s="174"/>
      <c r="H7" s="9"/>
      <c r="I7" s="3"/>
      <c r="J7" s="3"/>
      <c r="K7" s="3"/>
    </row>
    <row r="8" spans="1:11" ht="116.25" hidden="1" customHeight="1">
      <c r="A8" s="12">
        <v>1.1000000000000001</v>
      </c>
      <c r="B8" s="175" t="s">
        <v>61</v>
      </c>
      <c r="C8" s="176"/>
      <c r="D8" s="177"/>
      <c r="E8" s="178" t="s">
        <v>62</v>
      </c>
      <c r="F8" s="179"/>
      <c r="G8" s="180"/>
      <c r="H8" s="46" t="s">
        <v>63</v>
      </c>
      <c r="I8" s="28"/>
      <c r="J8" s="27">
        <v>15</v>
      </c>
      <c r="K8" s="25">
        <f>J8*I8</f>
        <v>0</v>
      </c>
    </row>
    <row r="9" spans="1:11" ht="126.75" hidden="1" customHeight="1">
      <c r="A9" s="12">
        <v>1.2</v>
      </c>
      <c r="B9" s="196" t="s">
        <v>64</v>
      </c>
      <c r="C9" s="196"/>
      <c r="D9" s="196"/>
      <c r="E9" s="197" t="s">
        <v>65</v>
      </c>
      <c r="F9" s="197"/>
      <c r="G9" s="197"/>
      <c r="H9" s="46" t="s">
        <v>63</v>
      </c>
      <c r="I9" s="28"/>
      <c r="J9" s="27">
        <v>15</v>
      </c>
      <c r="K9" s="25">
        <f>J9*I9</f>
        <v>0</v>
      </c>
    </row>
    <row r="10" spans="1:11" ht="25.5" hidden="1" customHeight="1">
      <c r="A10" s="13">
        <v>2</v>
      </c>
      <c r="B10" s="262" t="s">
        <v>66</v>
      </c>
      <c r="C10" s="262"/>
      <c r="D10" s="262"/>
      <c r="E10" s="262" t="s">
        <v>67</v>
      </c>
      <c r="F10" s="262"/>
      <c r="G10" s="262"/>
      <c r="H10" s="47"/>
      <c r="I10" s="9"/>
      <c r="J10" s="26"/>
      <c r="K10" s="26"/>
    </row>
    <row r="11" spans="1:11" ht="101.25" hidden="1" customHeight="1">
      <c r="A11" s="12">
        <v>2.1</v>
      </c>
      <c r="B11" s="175" t="s">
        <v>68</v>
      </c>
      <c r="C11" s="176"/>
      <c r="D11" s="177"/>
      <c r="E11" s="178" t="s">
        <v>69</v>
      </c>
      <c r="F11" s="179"/>
      <c r="G11" s="180"/>
      <c r="H11" s="46" t="s">
        <v>63</v>
      </c>
      <c r="I11" s="28"/>
      <c r="J11" s="27">
        <v>4</v>
      </c>
      <c r="K11" s="25">
        <f t="shared" ref="K11:K16" si="0">J11*I11</f>
        <v>0</v>
      </c>
    </row>
    <row r="12" spans="1:11" ht="104.25" hidden="1" customHeight="1">
      <c r="A12" s="14">
        <v>2.2000000000000002</v>
      </c>
      <c r="B12" s="175" t="s">
        <v>70</v>
      </c>
      <c r="C12" s="176"/>
      <c r="D12" s="177"/>
      <c r="E12" s="178" t="s">
        <v>71</v>
      </c>
      <c r="F12" s="179"/>
      <c r="G12" s="180"/>
      <c r="H12" s="48" t="s">
        <v>72</v>
      </c>
      <c r="I12" s="28"/>
      <c r="J12" s="27">
        <v>8</v>
      </c>
      <c r="K12" s="25">
        <f t="shared" si="0"/>
        <v>0</v>
      </c>
    </row>
    <row r="13" spans="1:11" ht="93" hidden="1" customHeight="1">
      <c r="A13" s="14">
        <v>2.2999999999999998</v>
      </c>
      <c r="B13" s="175" t="s">
        <v>73</v>
      </c>
      <c r="C13" s="176"/>
      <c r="D13" s="177"/>
      <c r="E13" s="178" t="s">
        <v>74</v>
      </c>
      <c r="F13" s="179"/>
      <c r="G13" s="180"/>
      <c r="H13" s="48" t="s">
        <v>72</v>
      </c>
      <c r="I13" s="28"/>
      <c r="J13" s="27">
        <v>11</v>
      </c>
      <c r="K13" s="25">
        <f t="shared" si="0"/>
        <v>0</v>
      </c>
    </row>
    <row r="14" spans="1:11" ht="157.5" hidden="1" customHeight="1">
      <c r="A14" s="14">
        <v>2.4</v>
      </c>
      <c r="B14" s="175" t="s">
        <v>75</v>
      </c>
      <c r="C14" s="176"/>
      <c r="D14" s="177"/>
      <c r="E14" s="178" t="s">
        <v>76</v>
      </c>
      <c r="F14" s="179"/>
      <c r="G14" s="180"/>
      <c r="H14" s="46" t="s">
        <v>63</v>
      </c>
      <c r="I14" s="28"/>
      <c r="J14" s="27">
        <v>15</v>
      </c>
      <c r="K14" s="25">
        <f t="shared" si="0"/>
        <v>0</v>
      </c>
    </row>
    <row r="15" spans="1:11" ht="84" hidden="1" customHeight="1">
      <c r="A15" s="12">
        <v>2.5</v>
      </c>
      <c r="B15" s="175" t="s">
        <v>77</v>
      </c>
      <c r="C15" s="176"/>
      <c r="D15" s="177"/>
      <c r="E15" s="178" t="s">
        <v>78</v>
      </c>
      <c r="F15" s="179"/>
      <c r="G15" s="180"/>
      <c r="H15" s="46" t="s">
        <v>63</v>
      </c>
      <c r="I15" s="28"/>
      <c r="J15" s="27">
        <v>18</v>
      </c>
      <c r="K15" s="25">
        <f t="shared" si="0"/>
        <v>0</v>
      </c>
    </row>
    <row r="16" spans="1:11" ht="131.44999999999999" hidden="1" customHeight="1">
      <c r="A16" s="14">
        <v>2.6</v>
      </c>
      <c r="B16" s="175" t="s">
        <v>79</v>
      </c>
      <c r="C16" s="176"/>
      <c r="D16" s="177"/>
      <c r="E16" s="178" t="s">
        <v>80</v>
      </c>
      <c r="F16" s="179"/>
      <c r="G16" s="180"/>
      <c r="H16" s="46" t="s">
        <v>63</v>
      </c>
      <c r="I16" s="28"/>
      <c r="J16" s="27">
        <v>10</v>
      </c>
      <c r="K16" s="25">
        <f t="shared" si="0"/>
        <v>0</v>
      </c>
    </row>
    <row r="17" spans="1:11" ht="30" hidden="1" customHeight="1">
      <c r="A17" s="15">
        <v>3</v>
      </c>
      <c r="B17" s="263" t="s">
        <v>81</v>
      </c>
      <c r="C17" s="263"/>
      <c r="D17" s="263"/>
      <c r="E17" s="262" t="s">
        <v>82</v>
      </c>
      <c r="F17" s="262"/>
      <c r="G17" s="262"/>
      <c r="H17" s="47"/>
      <c r="I17" s="29"/>
      <c r="J17" s="26"/>
      <c r="K17" s="26"/>
    </row>
    <row r="18" spans="1:11" ht="90" hidden="1" customHeight="1">
      <c r="A18" s="12">
        <v>3.1</v>
      </c>
      <c r="B18" s="175" t="s">
        <v>83</v>
      </c>
      <c r="C18" s="176"/>
      <c r="D18" s="177"/>
      <c r="E18" s="178" t="s">
        <v>84</v>
      </c>
      <c r="F18" s="179"/>
      <c r="G18" s="180"/>
      <c r="H18" s="46" t="s">
        <v>85</v>
      </c>
      <c r="I18" s="28"/>
      <c r="J18" s="27">
        <v>50</v>
      </c>
      <c r="K18" s="25">
        <f t="shared" ref="K18:K23" si="1">J18*I18</f>
        <v>0</v>
      </c>
    </row>
    <row r="19" spans="1:11" ht="108.6" hidden="1" customHeight="1">
      <c r="A19" s="12">
        <v>3.2</v>
      </c>
      <c r="B19" s="175" t="s">
        <v>86</v>
      </c>
      <c r="C19" s="176"/>
      <c r="D19" s="177"/>
      <c r="E19" s="178" t="s">
        <v>87</v>
      </c>
      <c r="F19" s="179"/>
      <c r="G19" s="180"/>
      <c r="H19" s="46" t="s">
        <v>63</v>
      </c>
      <c r="I19" s="28"/>
      <c r="J19" s="27">
        <v>10</v>
      </c>
      <c r="K19" s="25">
        <f t="shared" si="1"/>
        <v>0</v>
      </c>
    </row>
    <row r="20" spans="1:11" ht="116.1" hidden="1" customHeight="1">
      <c r="A20" s="12">
        <v>3.3</v>
      </c>
      <c r="B20" s="175" t="s">
        <v>88</v>
      </c>
      <c r="C20" s="176"/>
      <c r="D20" s="177"/>
      <c r="E20" s="178" t="s">
        <v>89</v>
      </c>
      <c r="F20" s="179"/>
      <c r="G20" s="180"/>
      <c r="H20" s="46" t="s">
        <v>63</v>
      </c>
      <c r="I20" s="28"/>
      <c r="J20" s="27">
        <v>60</v>
      </c>
      <c r="K20" s="25">
        <f t="shared" si="1"/>
        <v>0</v>
      </c>
    </row>
    <row r="21" spans="1:11" ht="91.5" hidden="1" customHeight="1">
      <c r="A21" s="53">
        <v>3.4</v>
      </c>
      <c r="B21" s="175" t="s">
        <v>90</v>
      </c>
      <c r="C21" s="176"/>
      <c r="D21" s="177"/>
      <c r="E21" s="178" t="s">
        <v>91</v>
      </c>
      <c r="F21" s="179"/>
      <c r="G21" s="180"/>
      <c r="H21" s="48" t="s">
        <v>85</v>
      </c>
      <c r="I21" s="28"/>
      <c r="J21" s="27">
        <v>25</v>
      </c>
      <c r="K21" s="25">
        <f t="shared" si="1"/>
        <v>0</v>
      </c>
    </row>
    <row r="22" spans="1:11" ht="119.1" hidden="1" customHeight="1">
      <c r="A22" s="34">
        <v>3.5</v>
      </c>
      <c r="B22" s="175" t="s">
        <v>92</v>
      </c>
      <c r="C22" s="176"/>
      <c r="D22" s="177"/>
      <c r="E22" s="178" t="s">
        <v>93</v>
      </c>
      <c r="F22" s="179"/>
      <c r="G22" s="180"/>
      <c r="H22" s="46" t="s">
        <v>63</v>
      </c>
      <c r="I22" s="28"/>
      <c r="J22" s="27">
        <v>50</v>
      </c>
      <c r="K22" s="25">
        <f t="shared" si="1"/>
        <v>0</v>
      </c>
    </row>
    <row r="23" spans="1:11" ht="91.5" hidden="1" customHeight="1">
      <c r="A23" s="34">
        <v>3.6</v>
      </c>
      <c r="B23" s="175" t="s">
        <v>94</v>
      </c>
      <c r="C23" s="176"/>
      <c r="D23" s="177"/>
      <c r="E23" s="178" t="s">
        <v>95</v>
      </c>
      <c r="F23" s="179"/>
      <c r="G23" s="180"/>
      <c r="H23" s="48" t="s">
        <v>85</v>
      </c>
      <c r="I23" s="28"/>
      <c r="J23" s="27">
        <v>25</v>
      </c>
      <c r="K23" s="25">
        <f t="shared" si="1"/>
        <v>0</v>
      </c>
    </row>
    <row r="24" spans="1:11" ht="28.5" customHeight="1">
      <c r="A24" s="16">
        <v>4</v>
      </c>
      <c r="B24" s="262" t="s">
        <v>96</v>
      </c>
      <c r="C24" s="262"/>
      <c r="D24" s="262"/>
      <c r="E24" s="262" t="s">
        <v>97</v>
      </c>
      <c r="F24" s="262"/>
      <c r="G24" s="262"/>
      <c r="H24" s="47"/>
      <c r="I24" s="29"/>
      <c r="J24" s="26"/>
      <c r="K24" s="26"/>
    </row>
    <row r="25" spans="1:11" ht="148.5" hidden="1" customHeight="1">
      <c r="A25" s="77">
        <v>4.0999999999999996</v>
      </c>
      <c r="B25" s="175" t="s">
        <v>98</v>
      </c>
      <c r="C25" s="176"/>
      <c r="D25" s="177"/>
      <c r="E25" s="178" t="s">
        <v>99</v>
      </c>
      <c r="F25" s="179"/>
      <c r="G25" s="180"/>
      <c r="H25" s="46" t="s">
        <v>63</v>
      </c>
      <c r="I25" s="28"/>
      <c r="J25" s="27">
        <v>110</v>
      </c>
      <c r="K25" s="25">
        <f>J25*I25</f>
        <v>0</v>
      </c>
    </row>
    <row r="26" spans="1:11" ht="112.5" customHeight="1">
      <c r="A26" s="14">
        <v>4.2</v>
      </c>
      <c r="B26" s="175" t="s">
        <v>100</v>
      </c>
      <c r="C26" s="176"/>
      <c r="D26" s="177"/>
      <c r="E26" s="178" t="s">
        <v>101</v>
      </c>
      <c r="F26" s="179"/>
      <c r="G26" s="180"/>
      <c r="H26" s="46" t="s">
        <v>63</v>
      </c>
      <c r="I26" s="28">
        <v>2</v>
      </c>
      <c r="J26" s="27">
        <v>90</v>
      </c>
      <c r="K26" s="25">
        <f>J26*I26</f>
        <v>180</v>
      </c>
    </row>
    <row r="27" spans="1:11" ht="89.1" hidden="1" customHeight="1">
      <c r="A27" s="54">
        <v>4.3</v>
      </c>
      <c r="B27" s="175" t="s">
        <v>102</v>
      </c>
      <c r="C27" s="176"/>
      <c r="D27" s="177"/>
      <c r="E27" s="178" t="s">
        <v>103</v>
      </c>
      <c r="F27" s="179"/>
      <c r="G27" s="180"/>
      <c r="H27" s="46" t="s">
        <v>63</v>
      </c>
      <c r="I27" s="28"/>
      <c r="J27" s="27">
        <v>90</v>
      </c>
      <c r="K27" s="25">
        <f>J27*I27</f>
        <v>0</v>
      </c>
    </row>
    <row r="28" spans="1:11" ht="97.5" hidden="1" customHeight="1">
      <c r="A28" s="14">
        <v>4.4000000000000004</v>
      </c>
      <c r="B28" s="175" t="s">
        <v>104</v>
      </c>
      <c r="C28" s="176"/>
      <c r="D28" s="177"/>
      <c r="E28" s="178" t="s">
        <v>105</v>
      </c>
      <c r="F28" s="179"/>
      <c r="G28" s="180"/>
      <c r="H28" s="49" t="s">
        <v>106</v>
      </c>
      <c r="I28" s="28"/>
      <c r="J28" s="27">
        <v>8</v>
      </c>
      <c r="K28" s="25">
        <f>J28*I28</f>
        <v>0</v>
      </c>
    </row>
    <row r="29" spans="1:11" ht="137.25" hidden="1" customHeight="1">
      <c r="A29" s="14">
        <v>4.5</v>
      </c>
      <c r="B29" s="175" t="s">
        <v>107</v>
      </c>
      <c r="C29" s="176"/>
      <c r="D29" s="177"/>
      <c r="E29" s="178" t="s">
        <v>108</v>
      </c>
      <c r="F29" s="179"/>
      <c r="G29" s="180"/>
      <c r="H29" s="49" t="s">
        <v>106</v>
      </c>
      <c r="I29" s="28"/>
      <c r="J29" s="27">
        <v>35</v>
      </c>
      <c r="K29" s="25">
        <f>J29*I29</f>
        <v>0</v>
      </c>
    </row>
    <row r="30" spans="1:11" ht="33" hidden="1" customHeight="1">
      <c r="A30" s="16">
        <v>5</v>
      </c>
      <c r="B30" s="262" t="s">
        <v>109</v>
      </c>
      <c r="C30" s="262"/>
      <c r="D30" s="262"/>
      <c r="E30" s="262" t="s">
        <v>110</v>
      </c>
      <c r="F30" s="262"/>
      <c r="G30" s="262"/>
      <c r="H30" s="47"/>
      <c r="I30" s="30"/>
      <c r="J30" s="26"/>
      <c r="K30" s="26"/>
    </row>
    <row r="31" spans="1:11" ht="167.25" hidden="1" customHeight="1">
      <c r="A31" s="55">
        <v>5.0999999999999996</v>
      </c>
      <c r="B31" s="196" t="s">
        <v>111</v>
      </c>
      <c r="C31" s="196"/>
      <c r="D31" s="196"/>
      <c r="E31" s="197" t="s">
        <v>112</v>
      </c>
      <c r="F31" s="197"/>
      <c r="G31" s="197"/>
      <c r="H31" s="48" t="s">
        <v>72</v>
      </c>
      <c r="I31" s="28"/>
      <c r="J31" s="27">
        <v>10</v>
      </c>
      <c r="K31" s="25">
        <f>J31*I31</f>
        <v>0</v>
      </c>
    </row>
    <row r="32" spans="1:11" ht="135" hidden="1" customHeight="1">
      <c r="A32" s="14">
        <v>5.2</v>
      </c>
      <c r="B32" s="196" t="s">
        <v>113</v>
      </c>
      <c r="C32" s="196"/>
      <c r="D32" s="196"/>
      <c r="E32" s="258" t="s">
        <v>114</v>
      </c>
      <c r="F32" s="258"/>
      <c r="G32" s="258"/>
      <c r="H32" s="48" t="s">
        <v>63</v>
      </c>
      <c r="I32" s="28"/>
      <c r="J32" s="27">
        <v>35</v>
      </c>
      <c r="K32" s="25">
        <f>J32*I32</f>
        <v>0</v>
      </c>
    </row>
    <row r="33" spans="1:11" ht="33" hidden="1" customHeight="1">
      <c r="A33" s="41">
        <v>6</v>
      </c>
      <c r="B33" s="259" t="s">
        <v>115</v>
      </c>
      <c r="C33" s="260"/>
      <c r="D33" s="261"/>
      <c r="E33" s="259" t="s">
        <v>116</v>
      </c>
      <c r="F33" s="260"/>
      <c r="G33" s="261"/>
      <c r="H33" s="50"/>
      <c r="I33" s="30"/>
      <c r="J33" s="26"/>
      <c r="K33" s="26"/>
    </row>
    <row r="34" spans="1:11" ht="112.5" hidden="1" customHeight="1">
      <c r="A34" s="54">
        <v>6.1</v>
      </c>
      <c r="B34" s="175" t="s">
        <v>117</v>
      </c>
      <c r="C34" s="176"/>
      <c r="D34" s="177"/>
      <c r="E34" s="178" t="s">
        <v>118</v>
      </c>
      <c r="F34" s="179"/>
      <c r="G34" s="180"/>
      <c r="H34" s="46" t="s">
        <v>85</v>
      </c>
      <c r="I34" s="28"/>
      <c r="J34" s="27">
        <v>200</v>
      </c>
      <c r="K34" s="25">
        <f>J34*I34</f>
        <v>0</v>
      </c>
    </row>
    <row r="35" spans="1:11" ht="113.25" hidden="1" customHeight="1">
      <c r="A35" s="54">
        <v>6.2</v>
      </c>
      <c r="B35" s="175" t="s">
        <v>119</v>
      </c>
      <c r="C35" s="176"/>
      <c r="D35" s="177"/>
      <c r="E35" s="178" t="s">
        <v>120</v>
      </c>
      <c r="F35" s="179"/>
      <c r="G35" s="180"/>
      <c r="H35" s="48" t="s">
        <v>85</v>
      </c>
      <c r="I35" s="28"/>
      <c r="J35" s="27">
        <v>200</v>
      </c>
      <c r="K35" s="25">
        <f>J35*I35</f>
        <v>0</v>
      </c>
    </row>
    <row r="36" spans="1:11" ht="113.25" hidden="1" customHeight="1">
      <c r="A36" s="12">
        <v>6.3</v>
      </c>
      <c r="B36" s="196" t="s">
        <v>121</v>
      </c>
      <c r="C36" s="196"/>
      <c r="D36" s="196"/>
      <c r="E36" s="197" t="s">
        <v>122</v>
      </c>
      <c r="F36" s="197"/>
      <c r="G36" s="197"/>
      <c r="H36" s="48" t="s">
        <v>85</v>
      </c>
      <c r="I36" s="28"/>
      <c r="J36" s="27">
        <v>250</v>
      </c>
      <c r="K36" s="25">
        <f t="shared" ref="K36:K54" si="2">J36*I36</f>
        <v>0</v>
      </c>
    </row>
    <row r="37" spans="1:11" ht="113.25" hidden="1" customHeight="1">
      <c r="A37" s="12">
        <v>6.4</v>
      </c>
      <c r="B37" s="196" t="s">
        <v>123</v>
      </c>
      <c r="C37" s="196"/>
      <c r="D37" s="196"/>
      <c r="E37" s="197" t="s">
        <v>124</v>
      </c>
      <c r="F37" s="197"/>
      <c r="G37" s="197"/>
      <c r="H37" s="48" t="s">
        <v>85</v>
      </c>
      <c r="I37" s="28"/>
      <c r="J37" s="27">
        <v>210</v>
      </c>
      <c r="K37" s="25">
        <f t="shared" si="2"/>
        <v>0</v>
      </c>
    </row>
    <row r="38" spans="1:11" ht="113.25" hidden="1" customHeight="1">
      <c r="A38" s="54">
        <v>6.5</v>
      </c>
      <c r="B38" s="196" t="s">
        <v>125</v>
      </c>
      <c r="C38" s="196"/>
      <c r="D38" s="196"/>
      <c r="E38" s="197" t="s">
        <v>126</v>
      </c>
      <c r="F38" s="197"/>
      <c r="G38" s="197"/>
      <c r="H38" s="48" t="s">
        <v>72</v>
      </c>
      <c r="I38" s="28"/>
      <c r="J38" s="27">
        <v>15</v>
      </c>
      <c r="K38" s="25">
        <f t="shared" si="2"/>
        <v>0</v>
      </c>
    </row>
    <row r="39" spans="1:11" ht="87.75" hidden="1" customHeight="1">
      <c r="A39" s="54">
        <v>6.6</v>
      </c>
      <c r="B39" s="196" t="s">
        <v>127</v>
      </c>
      <c r="C39" s="196"/>
      <c r="D39" s="196"/>
      <c r="E39" s="197" t="s">
        <v>128</v>
      </c>
      <c r="F39" s="197"/>
      <c r="G39" s="197"/>
      <c r="H39" s="48" t="s">
        <v>85</v>
      </c>
      <c r="I39" s="28"/>
      <c r="J39" s="27">
        <v>30</v>
      </c>
      <c r="K39" s="25">
        <f t="shared" si="2"/>
        <v>0</v>
      </c>
    </row>
    <row r="40" spans="1:11" ht="113.25" hidden="1" customHeight="1">
      <c r="A40" s="12">
        <v>6.7</v>
      </c>
      <c r="B40" s="196" t="s">
        <v>129</v>
      </c>
      <c r="C40" s="196"/>
      <c r="D40" s="196"/>
      <c r="E40" s="197" t="s">
        <v>130</v>
      </c>
      <c r="F40" s="197"/>
      <c r="G40" s="197"/>
      <c r="H40" s="48" t="s">
        <v>72</v>
      </c>
      <c r="I40" s="28"/>
      <c r="J40" s="27">
        <v>20</v>
      </c>
      <c r="K40" s="25">
        <f t="shared" si="2"/>
        <v>0</v>
      </c>
    </row>
    <row r="41" spans="1:11" ht="137.1" hidden="1" customHeight="1">
      <c r="A41" s="12">
        <v>6.8</v>
      </c>
      <c r="B41" s="196" t="s">
        <v>131</v>
      </c>
      <c r="C41" s="196"/>
      <c r="D41" s="196"/>
      <c r="E41" s="197" t="s">
        <v>132</v>
      </c>
      <c r="F41" s="197"/>
      <c r="G41" s="197"/>
      <c r="H41" s="48" t="s">
        <v>85</v>
      </c>
      <c r="I41" s="28"/>
      <c r="J41" s="27">
        <v>175</v>
      </c>
      <c r="K41" s="25">
        <f t="shared" si="2"/>
        <v>0</v>
      </c>
    </row>
    <row r="42" spans="1:11" ht="72" hidden="1" customHeight="1">
      <c r="A42" s="12">
        <v>6.9</v>
      </c>
      <c r="B42" s="196" t="s">
        <v>133</v>
      </c>
      <c r="C42" s="196"/>
      <c r="D42" s="196"/>
      <c r="E42" s="197" t="s">
        <v>134</v>
      </c>
      <c r="F42" s="197"/>
      <c r="G42" s="197"/>
      <c r="H42" s="48" t="s">
        <v>85</v>
      </c>
      <c r="I42" s="28"/>
      <c r="J42" s="27">
        <v>35</v>
      </c>
      <c r="K42" s="25">
        <f t="shared" si="2"/>
        <v>0</v>
      </c>
    </row>
    <row r="43" spans="1:11" ht="75" hidden="1" customHeight="1">
      <c r="A43" s="57">
        <v>6.1</v>
      </c>
      <c r="B43" s="196" t="s">
        <v>135</v>
      </c>
      <c r="C43" s="196"/>
      <c r="D43" s="196"/>
      <c r="E43" s="197" t="s">
        <v>136</v>
      </c>
      <c r="F43" s="197"/>
      <c r="G43" s="197"/>
      <c r="H43" s="48" t="s">
        <v>85</v>
      </c>
      <c r="I43" s="28"/>
      <c r="J43" s="27">
        <v>20</v>
      </c>
      <c r="K43" s="25">
        <f t="shared" si="2"/>
        <v>0</v>
      </c>
    </row>
    <row r="44" spans="1:11" ht="57.75" hidden="1" customHeight="1">
      <c r="A44" s="40">
        <v>6.11</v>
      </c>
      <c r="B44" s="196" t="s">
        <v>137</v>
      </c>
      <c r="C44" s="196"/>
      <c r="D44" s="196"/>
      <c r="E44" s="197" t="s">
        <v>138</v>
      </c>
      <c r="F44" s="197"/>
      <c r="G44" s="197"/>
      <c r="H44" s="48" t="s">
        <v>85</v>
      </c>
      <c r="I44" s="28"/>
      <c r="J44" s="27">
        <v>120</v>
      </c>
      <c r="K44" s="25">
        <f t="shared" si="2"/>
        <v>0</v>
      </c>
    </row>
    <row r="45" spans="1:11" ht="111" hidden="1" customHeight="1">
      <c r="A45" s="57">
        <v>6.12</v>
      </c>
      <c r="B45" s="196" t="s">
        <v>139</v>
      </c>
      <c r="C45" s="196"/>
      <c r="D45" s="196"/>
      <c r="E45" s="197" t="s">
        <v>140</v>
      </c>
      <c r="F45" s="197"/>
      <c r="G45" s="197"/>
      <c r="H45" s="48" t="s">
        <v>85</v>
      </c>
      <c r="I45" s="28"/>
      <c r="J45" s="27">
        <v>90</v>
      </c>
      <c r="K45" s="25">
        <f t="shared" si="2"/>
        <v>0</v>
      </c>
    </row>
    <row r="46" spans="1:11" ht="106.35" hidden="1" customHeight="1">
      <c r="A46" s="57">
        <v>6.13</v>
      </c>
      <c r="B46" s="196" t="s">
        <v>141</v>
      </c>
      <c r="C46" s="196"/>
      <c r="D46" s="196"/>
      <c r="E46" s="197" t="s">
        <v>142</v>
      </c>
      <c r="F46" s="197"/>
      <c r="G46" s="197"/>
      <c r="H46" s="48" t="s">
        <v>85</v>
      </c>
      <c r="I46" s="28"/>
      <c r="J46" s="27">
        <v>90</v>
      </c>
      <c r="K46" s="25">
        <f t="shared" si="2"/>
        <v>0</v>
      </c>
    </row>
    <row r="47" spans="1:11" ht="97.35" hidden="1" customHeight="1">
      <c r="A47" s="40">
        <v>6.14</v>
      </c>
      <c r="B47" s="196" t="s">
        <v>143</v>
      </c>
      <c r="C47" s="196"/>
      <c r="D47" s="196"/>
      <c r="E47" s="212" t="s">
        <v>144</v>
      </c>
      <c r="F47" s="212"/>
      <c r="G47" s="212"/>
      <c r="H47" s="48" t="s">
        <v>85</v>
      </c>
      <c r="I47" s="28"/>
      <c r="J47" s="27">
        <v>220</v>
      </c>
      <c r="K47" s="25">
        <f t="shared" si="2"/>
        <v>0</v>
      </c>
    </row>
    <row r="48" spans="1:11" ht="113.45" hidden="1" customHeight="1">
      <c r="A48" s="57">
        <v>6.15</v>
      </c>
      <c r="B48" s="196" t="s">
        <v>145</v>
      </c>
      <c r="C48" s="196"/>
      <c r="D48" s="196"/>
      <c r="E48" s="197" t="s">
        <v>146</v>
      </c>
      <c r="F48" s="197"/>
      <c r="G48" s="197"/>
      <c r="H48" s="48" t="s">
        <v>85</v>
      </c>
      <c r="I48" s="28"/>
      <c r="J48" s="27">
        <v>120</v>
      </c>
      <c r="K48" s="25">
        <f t="shared" si="2"/>
        <v>0</v>
      </c>
    </row>
    <row r="49" spans="1:11" ht="97.5" hidden="1" customHeight="1">
      <c r="A49" s="40">
        <v>6.16</v>
      </c>
      <c r="B49" s="196" t="s">
        <v>147</v>
      </c>
      <c r="C49" s="196"/>
      <c r="D49" s="196"/>
      <c r="E49" s="212" t="s">
        <v>148</v>
      </c>
      <c r="F49" s="212"/>
      <c r="G49" s="212"/>
      <c r="H49" s="48" t="s">
        <v>85</v>
      </c>
      <c r="I49" s="28"/>
      <c r="J49" s="27">
        <v>175</v>
      </c>
      <c r="K49" s="25">
        <f t="shared" si="2"/>
        <v>0</v>
      </c>
    </row>
    <row r="50" spans="1:11" ht="110.1" hidden="1" customHeight="1">
      <c r="A50" s="40">
        <v>6.17</v>
      </c>
      <c r="B50" s="196" t="s">
        <v>149</v>
      </c>
      <c r="C50" s="196"/>
      <c r="D50" s="196"/>
      <c r="E50" s="197" t="s">
        <v>150</v>
      </c>
      <c r="F50" s="197"/>
      <c r="G50" s="197"/>
      <c r="H50" s="48" t="s">
        <v>85</v>
      </c>
      <c r="I50" s="28"/>
      <c r="J50" s="27">
        <v>185</v>
      </c>
      <c r="K50" s="25">
        <f t="shared" si="2"/>
        <v>0</v>
      </c>
    </row>
    <row r="51" spans="1:11" ht="138.6" hidden="1" customHeight="1">
      <c r="A51" s="40">
        <v>6.1800000000000104</v>
      </c>
      <c r="B51" s="196" t="s">
        <v>151</v>
      </c>
      <c r="C51" s="196"/>
      <c r="D51" s="196"/>
      <c r="E51" s="197" t="s">
        <v>152</v>
      </c>
      <c r="F51" s="197"/>
      <c r="G51" s="197"/>
      <c r="H51" s="48" t="s">
        <v>153</v>
      </c>
      <c r="I51" s="28"/>
      <c r="J51" s="27">
        <v>120</v>
      </c>
      <c r="K51" s="25">
        <f t="shared" si="2"/>
        <v>0</v>
      </c>
    </row>
    <row r="52" spans="1:11" ht="31.5" hidden="1" customHeight="1">
      <c r="A52" s="31">
        <v>7</v>
      </c>
      <c r="B52" s="248" t="s">
        <v>154</v>
      </c>
      <c r="C52" s="249"/>
      <c r="D52" s="250"/>
      <c r="E52" s="251" t="s">
        <v>155</v>
      </c>
      <c r="F52" s="251"/>
      <c r="G52" s="251"/>
      <c r="H52" s="51"/>
      <c r="I52" s="32"/>
      <c r="J52" s="32"/>
      <c r="K52" s="33"/>
    </row>
    <row r="53" spans="1:11" ht="113.25" hidden="1" customHeight="1">
      <c r="A53" s="14">
        <v>7.1</v>
      </c>
      <c r="B53" s="196" t="s">
        <v>156</v>
      </c>
      <c r="C53" s="196"/>
      <c r="D53" s="196"/>
      <c r="E53" s="197" t="s">
        <v>157</v>
      </c>
      <c r="F53" s="197"/>
      <c r="G53" s="197"/>
      <c r="H53" s="48"/>
      <c r="I53" s="28"/>
      <c r="J53" s="27">
        <v>25</v>
      </c>
      <c r="K53" s="25">
        <f t="shared" si="2"/>
        <v>0</v>
      </c>
    </row>
    <row r="54" spans="1:11" ht="113.25" hidden="1" customHeight="1">
      <c r="A54" s="14">
        <v>7.2</v>
      </c>
      <c r="B54" s="196" t="s">
        <v>158</v>
      </c>
      <c r="C54" s="196"/>
      <c r="D54" s="196"/>
      <c r="E54" s="212" t="s">
        <v>159</v>
      </c>
      <c r="F54" s="212"/>
      <c r="G54" s="212"/>
      <c r="H54" s="48"/>
      <c r="I54" s="28"/>
      <c r="J54" s="27">
        <v>25</v>
      </c>
      <c r="K54" s="25">
        <f t="shared" si="2"/>
        <v>0</v>
      </c>
    </row>
    <row r="55" spans="1:11" ht="31.5" customHeight="1" thickBot="1">
      <c r="A55" s="31">
        <v>8</v>
      </c>
      <c r="B55" s="248" t="s">
        <v>160</v>
      </c>
      <c r="C55" s="249"/>
      <c r="D55" s="250"/>
      <c r="E55" s="251" t="s">
        <v>161</v>
      </c>
      <c r="F55" s="251"/>
      <c r="G55" s="251"/>
      <c r="H55" s="51"/>
      <c r="I55" s="32"/>
      <c r="J55" s="32"/>
      <c r="K55" s="33"/>
    </row>
    <row r="56" spans="1:11" ht="127.5" customHeight="1" thickBot="1">
      <c r="A56" s="56">
        <v>8.1</v>
      </c>
      <c r="B56" s="252" t="s">
        <v>162</v>
      </c>
      <c r="C56" s="253"/>
      <c r="D56" s="254"/>
      <c r="E56" s="255" t="s">
        <v>163</v>
      </c>
      <c r="F56" s="256"/>
      <c r="G56" s="257"/>
      <c r="H56" s="52" t="s">
        <v>85</v>
      </c>
      <c r="I56" s="43">
        <v>4</v>
      </c>
      <c r="J56" s="44">
        <v>50</v>
      </c>
      <c r="K56" s="45">
        <f t="shared" ref="K56:K67" si="3">I56*J56</f>
        <v>200</v>
      </c>
    </row>
    <row r="57" spans="1:11" ht="124.5" customHeight="1" thickBot="1">
      <c r="A57" s="55">
        <v>8.1999999999999993</v>
      </c>
      <c r="B57" s="220" t="s">
        <v>164</v>
      </c>
      <c r="C57" s="220"/>
      <c r="D57" s="220"/>
      <c r="E57" s="221" t="s">
        <v>165</v>
      </c>
      <c r="F57" s="221"/>
      <c r="G57" s="221"/>
      <c r="H57" s="48" t="s">
        <v>85</v>
      </c>
      <c r="I57" s="43">
        <v>4</v>
      </c>
      <c r="J57" s="44">
        <v>10</v>
      </c>
      <c r="K57" s="45">
        <f t="shared" si="3"/>
        <v>40</v>
      </c>
    </row>
    <row r="58" spans="1:11" ht="120" customHeight="1">
      <c r="A58" s="56">
        <v>8.3000000000000007</v>
      </c>
      <c r="B58" s="224" t="s">
        <v>164</v>
      </c>
      <c r="C58" s="224"/>
      <c r="D58" s="224"/>
      <c r="E58" s="225" t="s">
        <v>166</v>
      </c>
      <c r="F58" s="225"/>
      <c r="G58" s="225"/>
      <c r="H58" s="49" t="s">
        <v>85</v>
      </c>
      <c r="I58" s="43">
        <v>4</v>
      </c>
      <c r="J58" s="44">
        <v>10</v>
      </c>
      <c r="K58" s="45">
        <f t="shared" si="3"/>
        <v>40</v>
      </c>
    </row>
    <row r="59" spans="1:11" ht="150" customHeight="1" thickBot="1">
      <c r="A59" s="14">
        <v>8.4</v>
      </c>
      <c r="B59" s="220" t="s">
        <v>167</v>
      </c>
      <c r="C59" s="220"/>
      <c r="D59" s="220"/>
      <c r="E59" s="221" t="s">
        <v>168</v>
      </c>
      <c r="F59" s="221"/>
      <c r="G59" s="221"/>
      <c r="H59" s="48" t="s">
        <v>85</v>
      </c>
      <c r="I59" s="28">
        <v>3</v>
      </c>
      <c r="J59" s="27">
        <v>30</v>
      </c>
      <c r="K59" s="45">
        <f t="shared" si="3"/>
        <v>90</v>
      </c>
    </row>
    <row r="60" spans="1:11" ht="148.5" hidden="1" customHeight="1">
      <c r="A60" s="42">
        <v>8.5</v>
      </c>
      <c r="B60" s="220" t="s">
        <v>169</v>
      </c>
      <c r="C60" s="220"/>
      <c r="D60" s="220"/>
      <c r="E60" s="221" t="s">
        <v>170</v>
      </c>
      <c r="F60" s="221"/>
      <c r="G60" s="221"/>
      <c r="H60" s="48" t="s">
        <v>85</v>
      </c>
      <c r="I60" s="28"/>
      <c r="J60" s="27">
        <v>45</v>
      </c>
      <c r="K60" s="25">
        <f t="shared" si="3"/>
        <v>0</v>
      </c>
    </row>
    <row r="61" spans="1:11" ht="172.5" hidden="1" customHeight="1" thickBot="1">
      <c r="A61" s="14">
        <v>8.6</v>
      </c>
      <c r="B61" s="220" t="s">
        <v>171</v>
      </c>
      <c r="C61" s="220"/>
      <c r="D61" s="220"/>
      <c r="E61" s="221" t="s">
        <v>172</v>
      </c>
      <c r="F61" s="221"/>
      <c r="G61" s="221"/>
      <c r="H61" s="48" t="s">
        <v>85</v>
      </c>
      <c r="I61" s="28"/>
      <c r="J61" s="27">
        <v>60</v>
      </c>
      <c r="K61" s="25">
        <f t="shared" si="3"/>
        <v>0</v>
      </c>
    </row>
    <row r="62" spans="1:11" ht="150" customHeight="1" thickBot="1">
      <c r="A62" s="42">
        <v>8.6999999999999993</v>
      </c>
      <c r="B62" s="220" t="s">
        <v>173</v>
      </c>
      <c r="C62" s="220"/>
      <c r="D62" s="220"/>
      <c r="E62" s="221" t="s">
        <v>174</v>
      </c>
      <c r="F62" s="221"/>
      <c r="G62" s="221"/>
      <c r="H62" s="48" t="s">
        <v>85</v>
      </c>
      <c r="I62" s="28">
        <v>1</v>
      </c>
      <c r="J62" s="27">
        <v>50</v>
      </c>
      <c r="K62" s="25">
        <f t="shared" si="3"/>
        <v>50</v>
      </c>
    </row>
    <row r="63" spans="1:11" ht="195.75" hidden="1" customHeight="1" thickBot="1">
      <c r="A63" s="14">
        <v>8.8000000000000007</v>
      </c>
      <c r="B63" s="220" t="s">
        <v>175</v>
      </c>
      <c r="C63" s="220"/>
      <c r="D63" s="220"/>
      <c r="E63" s="221" t="s">
        <v>176</v>
      </c>
      <c r="F63" s="221"/>
      <c r="G63" s="221"/>
      <c r="H63" s="48" t="s">
        <v>85</v>
      </c>
      <c r="I63" s="28"/>
      <c r="J63" s="27">
        <v>75</v>
      </c>
      <c r="K63" s="25">
        <f t="shared" si="3"/>
        <v>0</v>
      </c>
    </row>
    <row r="64" spans="1:11" ht="150" customHeight="1">
      <c r="A64" s="56">
        <v>8.9</v>
      </c>
      <c r="B64" s="220" t="s">
        <v>177</v>
      </c>
      <c r="C64" s="220"/>
      <c r="D64" s="220"/>
      <c r="E64" s="221" t="s">
        <v>178</v>
      </c>
      <c r="F64" s="221"/>
      <c r="G64" s="221"/>
      <c r="H64" s="48" t="s">
        <v>72</v>
      </c>
      <c r="I64" s="28">
        <v>25</v>
      </c>
      <c r="J64" s="27">
        <v>5</v>
      </c>
      <c r="K64" s="25">
        <f t="shared" si="3"/>
        <v>125</v>
      </c>
    </row>
    <row r="65" spans="1:11" ht="129" customHeight="1">
      <c r="A65" s="40">
        <v>8.1</v>
      </c>
      <c r="B65" s="220" t="s">
        <v>179</v>
      </c>
      <c r="C65" s="220"/>
      <c r="D65" s="220"/>
      <c r="E65" s="221" t="s">
        <v>180</v>
      </c>
      <c r="F65" s="221"/>
      <c r="G65" s="221"/>
      <c r="H65" s="48" t="s">
        <v>72</v>
      </c>
      <c r="I65" s="28">
        <v>25</v>
      </c>
      <c r="J65" s="27">
        <v>4</v>
      </c>
      <c r="K65" s="25">
        <f t="shared" si="3"/>
        <v>100</v>
      </c>
    </row>
    <row r="66" spans="1:11" ht="121.5" hidden="1" customHeight="1">
      <c r="A66" s="40">
        <v>8.11</v>
      </c>
      <c r="B66" s="220" t="s">
        <v>181</v>
      </c>
      <c r="C66" s="220"/>
      <c r="D66" s="220"/>
      <c r="E66" s="221" t="s">
        <v>182</v>
      </c>
      <c r="F66" s="221"/>
      <c r="G66" s="221"/>
      <c r="H66" s="48" t="s">
        <v>72</v>
      </c>
      <c r="I66" s="28"/>
      <c r="J66" s="27">
        <v>6</v>
      </c>
      <c r="K66" s="25">
        <f t="shared" si="3"/>
        <v>0</v>
      </c>
    </row>
    <row r="67" spans="1:11" ht="121.5" hidden="1" customHeight="1">
      <c r="A67" s="40">
        <v>8.1199999999999992</v>
      </c>
      <c r="B67" s="220" t="s">
        <v>183</v>
      </c>
      <c r="C67" s="220"/>
      <c r="D67" s="220"/>
      <c r="E67" s="221" t="s">
        <v>184</v>
      </c>
      <c r="F67" s="221"/>
      <c r="G67" s="221"/>
      <c r="H67" s="48" t="s">
        <v>72</v>
      </c>
      <c r="I67" s="28"/>
      <c r="J67" s="27">
        <v>8</v>
      </c>
      <c r="K67" s="25">
        <f t="shared" si="3"/>
        <v>0</v>
      </c>
    </row>
    <row r="68" spans="1:11" ht="16.5" thickBot="1">
      <c r="A68" s="222"/>
      <c r="B68" s="223"/>
      <c r="C68" s="223"/>
      <c r="D68" s="223"/>
      <c r="E68" s="223"/>
      <c r="F68" s="223"/>
      <c r="G68" s="223"/>
      <c r="H68" s="223"/>
      <c r="I68" s="223"/>
      <c r="J68" s="223"/>
      <c r="K68" s="223"/>
    </row>
    <row r="69" spans="1:11" ht="28.5" customHeight="1" thickBot="1">
      <c r="A69" s="17" t="s">
        <v>185</v>
      </c>
      <c r="B69" s="6"/>
      <c r="C69" s="6"/>
      <c r="D69" s="6"/>
      <c r="E69" s="6"/>
      <c r="F69" s="6"/>
      <c r="G69" s="6"/>
      <c r="H69" s="75"/>
      <c r="I69" s="75"/>
      <c r="J69" s="75"/>
      <c r="K69" s="75">
        <f>SUM(K8:K67)</f>
        <v>825</v>
      </c>
    </row>
  </sheetData>
  <mergeCells count="135">
    <mergeCell ref="B66:D66"/>
    <mergeCell ref="E66:G66"/>
    <mergeCell ref="B67:D67"/>
    <mergeCell ref="E67:G67"/>
    <mergeCell ref="A68:K68"/>
    <mergeCell ref="B63:D63"/>
    <mergeCell ref="E63:G63"/>
    <mergeCell ref="B64:D64"/>
    <mergeCell ref="E64:G64"/>
    <mergeCell ref="B65:D65"/>
    <mergeCell ref="E65:G65"/>
    <mergeCell ref="B60:D60"/>
    <mergeCell ref="E60:G60"/>
    <mergeCell ref="B61:D61"/>
    <mergeCell ref="E61:G61"/>
    <mergeCell ref="B62:D62"/>
    <mergeCell ref="E62:G62"/>
    <mergeCell ref="B57:D57"/>
    <mergeCell ref="E57:G57"/>
    <mergeCell ref="B58:D58"/>
    <mergeCell ref="E58:G58"/>
    <mergeCell ref="B59:D59"/>
    <mergeCell ref="E59:G59"/>
    <mergeCell ref="B54:D54"/>
    <mergeCell ref="E54:G54"/>
    <mergeCell ref="B55:D55"/>
    <mergeCell ref="E55:G55"/>
    <mergeCell ref="B56:D56"/>
    <mergeCell ref="E56:G56"/>
    <mergeCell ref="B51:D51"/>
    <mergeCell ref="E51:G51"/>
    <mergeCell ref="B52:D52"/>
    <mergeCell ref="E52:G52"/>
    <mergeCell ref="B53:D53"/>
    <mergeCell ref="E53:G53"/>
    <mergeCell ref="B48:D48"/>
    <mergeCell ref="E48:G48"/>
    <mergeCell ref="B49:D49"/>
    <mergeCell ref="E49:G49"/>
    <mergeCell ref="B50:D50"/>
    <mergeCell ref="E50:G50"/>
    <mergeCell ref="B45:D45"/>
    <mergeCell ref="E45:G45"/>
    <mergeCell ref="B46:D46"/>
    <mergeCell ref="E46:G46"/>
    <mergeCell ref="B47:D47"/>
    <mergeCell ref="E47:G47"/>
    <mergeCell ref="B42:D42"/>
    <mergeCell ref="E42:G42"/>
    <mergeCell ref="B43:D43"/>
    <mergeCell ref="E43:G43"/>
    <mergeCell ref="B44:D44"/>
    <mergeCell ref="E44:G44"/>
    <mergeCell ref="B39:D39"/>
    <mergeCell ref="E39:G39"/>
    <mergeCell ref="B40:D40"/>
    <mergeCell ref="E40:G40"/>
    <mergeCell ref="B41:D41"/>
    <mergeCell ref="E41:G41"/>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4:D24"/>
    <mergeCell ref="E24:G24"/>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6:D16"/>
    <mergeCell ref="E16:G16"/>
    <mergeCell ref="B17:D17"/>
    <mergeCell ref="E17:G17"/>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13797e2-e8d6-4868-ad02-ec3063767a5d" xsi:nil="true"/>
    <lcf76f155ced4ddcb4097134ff3c332f xmlns="f37f60bb-8f16-487e-9c8c-c80e7118925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125B71DFADB34DAAC96D3D53C11547" ma:contentTypeVersion="18" ma:contentTypeDescription="Create a new document." ma:contentTypeScope="" ma:versionID="836561ea74c27923c1875a75cc32c8d2">
  <xsd:schema xmlns:xsd="http://www.w3.org/2001/XMLSchema" xmlns:xs="http://www.w3.org/2001/XMLSchema" xmlns:p="http://schemas.microsoft.com/office/2006/metadata/properties" xmlns:ns2="f37f60bb-8f16-487e-9c8c-c80e7118925b" xmlns:ns3="f13797e2-e8d6-4868-ad02-ec3063767a5d" targetNamespace="http://schemas.microsoft.com/office/2006/metadata/properties" ma:root="true" ma:fieldsID="9a4d9614eac6b0d5972de6e325d1e003" ns2:_="" ns3:_="">
    <xsd:import namespace="f37f60bb-8f16-487e-9c8c-c80e7118925b"/>
    <xsd:import namespace="f13797e2-e8d6-4868-ad02-ec3063767a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f60bb-8f16-487e-9c8c-c80e711892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3797e2-e8d6-4868-ad02-ec3063767a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ac9e2c0-5785-4950-9aff-ec4a95128f7e}" ma:internalName="TaxCatchAll" ma:showField="CatchAllData" ma:web="f13797e2-e8d6-4868-ad02-ec3063767a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E9A21-8BCF-47E9-8B0E-ACBD8DBE007D}"/>
</file>

<file path=customXml/itemProps2.xml><?xml version="1.0" encoding="utf-8"?>
<ds:datastoreItem xmlns:ds="http://schemas.openxmlformats.org/officeDocument/2006/customXml" ds:itemID="{390F874E-04D8-40A2-B91E-08AB1CE2ED78}"/>
</file>

<file path=customXml/itemProps3.xml><?xml version="1.0" encoding="utf-8"?>
<ds:datastoreItem xmlns:ds="http://schemas.openxmlformats.org/officeDocument/2006/customXml" ds:itemID="{48C4CCDC-B1A2-4D5F-8AAD-1944645815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PIXEL-PC</dc:creator>
  <cp:keywords/>
  <dc:description/>
  <cp:lastModifiedBy>Gastbenutzer</cp:lastModifiedBy>
  <cp:revision/>
  <dcterms:created xsi:type="dcterms:W3CDTF">2020-02-18T08:55:22Z</dcterms:created>
  <dcterms:modified xsi:type="dcterms:W3CDTF">2023-06-12T11:06:22Z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0x01010030125B71DFADB34DAAC96D3D53C11547</vt:lpwstr>
  </property>
  <property fmtid="{D5CDD505-2E9C-101B-9397-08002B2CF9AE}" pid="3" name="MediaServiceImageTags">
    <vt:lpwstr/>
  </property>
</Properties>
</file>